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3.část\k.ú. Bystrc, Komín, Kníničky, Medlánky, Lesná, Kr.Pole, Sadová, Řečkovice, Soběšice 2026\ZD\"/>
    </mc:Choice>
  </mc:AlternateContent>
  <xr:revisionPtr revIDLastSave="0" documentId="13_ncr:1_{27630D9E-E212-4A06-8017-B12E901CFA87}" xr6:coauthVersionLast="47" xr6:coauthVersionMax="47" xr10:uidLastSave="{00000000-0000-0000-0000-000000000000}"/>
  <bookViews>
    <workbookView xWindow="-120" yWindow="-120" windowWidth="29040" windowHeight="15840" activeTab="8" xr2:uid="{74D28601-FA8E-44E6-8208-A001BAA3F63D}"/>
  </bookViews>
  <sheets>
    <sheet name="Komín" sheetId="14" r:id="rId1"/>
    <sheet name="Kníničky" sheetId="15" r:id="rId2"/>
    <sheet name="Lesná" sheetId="19" r:id="rId3"/>
    <sheet name="Královo Pole" sheetId="20" r:id="rId4"/>
    <sheet name="Sadová" sheetId="21" r:id="rId5"/>
    <sheet name="Medlánky" sheetId="16" r:id="rId6"/>
    <sheet name="Bystrc" sheetId="18" r:id="rId7"/>
    <sheet name="Řečkovice" sheetId="23" r:id="rId8"/>
    <sheet name="Soběšice" sheetId="24" r:id="rId9"/>
    <sheet name="REKAPITULACE" sheetId="1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8" l="1"/>
  <c r="D31" i="20"/>
  <c r="D16" i="15"/>
  <c r="D21" i="14"/>
  <c r="D29" i="23"/>
  <c r="B74" i="23" s="1"/>
  <c r="D74" i="23" s="1"/>
  <c r="E74" i="23" s="1"/>
  <c r="D67" i="23"/>
  <c r="B76" i="23" s="1"/>
  <c r="D76" i="23" s="1"/>
  <c r="E76" i="23" s="1"/>
  <c r="D58" i="23"/>
  <c r="B75" i="23" s="1"/>
  <c r="D75" i="23" s="1"/>
  <c r="E75" i="23" s="1"/>
  <c r="D10" i="24"/>
  <c r="B17" i="24" s="1"/>
  <c r="D17" i="24" s="1"/>
  <c r="E17" i="24" s="1"/>
  <c r="E18" i="24" s="1"/>
  <c r="B13" i="17" s="1"/>
  <c r="C13" i="17" s="1"/>
  <c r="D13" i="17" s="1"/>
  <c r="E77" i="23" l="1"/>
  <c r="E19" i="24"/>
  <c r="E20" i="24" s="1"/>
  <c r="E78" i="23" l="1"/>
  <c r="E79" i="23" s="1"/>
  <c r="B12" i="17"/>
  <c r="C12" i="17" s="1"/>
  <c r="D12" i="17" s="1"/>
  <c r="D20" i="21"/>
  <c r="B27" i="21" s="1"/>
  <c r="D27" i="21" s="1"/>
  <c r="E27" i="21" s="1"/>
  <c r="D11" i="21"/>
  <c r="B26" i="21" s="1"/>
  <c r="D26" i="21" s="1"/>
  <c r="E26" i="21" s="1"/>
  <c r="E28" i="21" s="1"/>
  <c r="B9" i="17" s="1"/>
  <c r="C9" i="17" s="1"/>
  <c r="D37" i="20"/>
  <c r="B43" i="20" s="1"/>
  <c r="D43" i="20" s="1"/>
  <c r="E43" i="20" s="1"/>
  <c r="B42" i="20"/>
  <c r="D42" i="20" s="1"/>
  <c r="E42" i="20" s="1"/>
  <c r="D9" i="19"/>
  <c r="B15" i="19" s="1"/>
  <c r="D15" i="19" s="1"/>
  <c r="E15" i="19" s="1"/>
  <c r="E16" i="19" s="1"/>
  <c r="B7" i="17" s="1"/>
  <c r="C7" i="17" s="1"/>
  <c r="E44" i="20" l="1"/>
  <c r="B8" i="17" s="1"/>
  <c r="C8" i="17" s="1"/>
  <c r="D8" i="17" s="1"/>
  <c r="D7" i="17"/>
  <c r="D9" i="17"/>
  <c r="E29" i="21"/>
  <c r="E30" i="21" s="1"/>
  <c r="E45" i="20"/>
  <c r="E46" i="20" s="1"/>
  <c r="E17" i="19"/>
  <c r="E18" i="19" s="1"/>
  <c r="D10" i="14" l="1"/>
  <c r="B23" i="15" l="1"/>
  <c r="D23" i="15" s="1"/>
  <c r="D42" i="18" l="1"/>
  <c r="E42" i="18" s="1"/>
  <c r="B41" i="18"/>
  <c r="D41" i="18" s="1"/>
  <c r="E41" i="18" s="1"/>
  <c r="E43" i="18" l="1"/>
  <c r="E44" i="18" l="1"/>
  <c r="E45" i="18" s="1"/>
  <c r="B10" i="17"/>
  <c r="C10" i="17" l="1"/>
  <c r="D10" i="17" s="1"/>
  <c r="D9" i="16"/>
  <c r="B17" i="16" s="1"/>
  <c r="D17" i="16" s="1"/>
  <c r="E17" i="16" s="1"/>
  <c r="B31" i="14"/>
  <c r="D31" i="14" s="1"/>
  <c r="E31" i="14" s="1"/>
  <c r="B30" i="14"/>
  <c r="D30" i="14" s="1"/>
  <c r="E30" i="14" s="1"/>
  <c r="E18" i="16" l="1"/>
  <c r="E32" i="14"/>
  <c r="B5" i="17" s="1"/>
  <c r="B11" i="17" l="1"/>
  <c r="C11" i="17" s="1"/>
  <c r="D11" i="17" s="1"/>
  <c r="E19" i="16"/>
  <c r="E20" i="16" s="1"/>
  <c r="E23" i="15"/>
  <c r="E24" i="15" s="1"/>
  <c r="C5" i="17"/>
  <c r="D5" i="17" l="1"/>
  <c r="B6" i="17"/>
  <c r="D14" i="17" s="1"/>
  <c r="E25" i="15"/>
  <c r="E26" i="15" s="1"/>
  <c r="E33" i="14"/>
  <c r="E34" i="14" s="1"/>
  <c r="C6" i="17" l="1"/>
  <c r="D6" i="17" l="1"/>
  <c r="D16" i="17" s="1"/>
  <c r="D15" i="17"/>
</calcChain>
</file>

<file path=xl/sharedStrings.xml><?xml version="1.0" encoding="utf-8"?>
<sst xmlns="http://schemas.openxmlformats.org/spreadsheetml/2006/main" count="459" uniqueCount="180">
  <si>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</si>
  <si>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</si>
  <si>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</si>
  <si>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</si>
  <si>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</si>
  <si>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</si>
  <si>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</si>
  <si>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</si>
  <si>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</si>
  <si>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</si>
  <si>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Poznámka</t>
  </si>
  <si>
    <t>Příloha č. 2</t>
  </si>
  <si>
    <t>REKAPITULACE CENY</t>
  </si>
  <si>
    <t>CENA CELKEM ZA CELÉ PLNĚNÍ</t>
  </si>
  <si>
    <t>CENA CELKEM           1 PLNĚNÍ</t>
  </si>
  <si>
    <t>pokos</t>
  </si>
  <si>
    <t xml:space="preserve">MJ/M2 </t>
  </si>
  <si>
    <t xml:space="preserve">CENA/MJ </t>
  </si>
  <si>
    <t>SOUPIS POZEMKŮ - k.ú. KOMÍN - REKAPITULACE CENY</t>
  </si>
  <si>
    <t>KOMÍN</t>
  </si>
  <si>
    <t>pokos,nálety,sběr odpadu</t>
  </si>
  <si>
    <t>3014/7</t>
  </si>
  <si>
    <t>3043/89</t>
  </si>
  <si>
    <t>sběr odpadu</t>
  </si>
  <si>
    <t>3043/98</t>
  </si>
  <si>
    <t>SOUPIS POZEMKŮ - k.ú. KNÍNIČKY - REKAPITULACE CENY</t>
  </si>
  <si>
    <t>KNÍNIČKY</t>
  </si>
  <si>
    <t>nálety, sběr odpadu</t>
  </si>
  <si>
    <t>pokos,nálety, sběr odpadu</t>
  </si>
  <si>
    <t>742/1</t>
  </si>
  <si>
    <t>767/8</t>
  </si>
  <si>
    <t>778/3</t>
  </si>
  <si>
    <t>3715/1</t>
  </si>
  <si>
    <t>B</t>
  </si>
  <si>
    <t>SOUPIS POZEMKŮ - k.ú. MEDLÁNKY - REKAPITULACE CENY</t>
  </si>
  <si>
    <t>666/195</t>
  </si>
  <si>
    <t>Medlánky</t>
  </si>
  <si>
    <t>pokos - střecha garáží</t>
  </si>
  <si>
    <t>REKAPITULACE CELKOVÉ CENY ZAKÁZKY</t>
  </si>
  <si>
    <t>DPH 21%</t>
  </si>
  <si>
    <t>CENA CELKEM VČETNĚ DPH</t>
  </si>
  <si>
    <t>CELKEM DPH 21 %</t>
  </si>
  <si>
    <t>Komín</t>
  </si>
  <si>
    <t>Kníničky</t>
  </si>
  <si>
    <t>MEDLÁNKY</t>
  </si>
  <si>
    <t>pokos, nálety, odpad (nezaplocená část)</t>
  </si>
  <si>
    <t>3036/3</t>
  </si>
  <si>
    <t>3040/16</t>
  </si>
  <si>
    <t>3040/13</t>
  </si>
  <si>
    <t>A.) 4 x pokos, jednorázové odstranění náletových dřevin, sběr odpadu, odvoz a ekologická likvidace veškerého odpadu</t>
  </si>
  <si>
    <t>B.) 3 x pokos, jednorázové odstranění náletových dřevin, sběr odpadu, odvoz a ekologická likvidace veškerého odpadu</t>
  </si>
  <si>
    <t>A.) 4 x pokos, jednorázové odstranění náletových dřevin, sběr odpadu, jednorázový ořez suchých větví, odvoz a ekologická likvidace veškerého odpadu</t>
  </si>
  <si>
    <t>Bystrc</t>
  </si>
  <si>
    <t>SOUPIS POZEMKŮ - k.ú. BYSTRC - REKAPITULACE CENY</t>
  </si>
  <si>
    <t>A.) 4 x pokos, odstranění náletových dřevin, odvoz a ekologická likvidace odpadu</t>
  </si>
  <si>
    <t>BYSTRC</t>
  </si>
  <si>
    <t>2632/69</t>
  </si>
  <si>
    <t>2632/70</t>
  </si>
  <si>
    <t>2633/1</t>
  </si>
  <si>
    <t>2633/2</t>
  </si>
  <si>
    <t>2634/1</t>
  </si>
  <si>
    <t>2634/2</t>
  </si>
  <si>
    <t>4459/1</t>
  </si>
  <si>
    <t>4459/4</t>
  </si>
  <si>
    <t>4459/5</t>
  </si>
  <si>
    <t>4459/6</t>
  </si>
  <si>
    <t>4461/1</t>
  </si>
  <si>
    <t>4461/2</t>
  </si>
  <si>
    <t>4476/1</t>
  </si>
  <si>
    <t>BYSTRC (RAKOVEC)</t>
  </si>
  <si>
    <t>3465/3</t>
  </si>
  <si>
    <t>3469/1</t>
  </si>
  <si>
    <t>3471/1</t>
  </si>
  <si>
    <t>B.) jarní a podzimní výhrab listí z rýn včetně ekologické likvidace odpadu</t>
  </si>
  <si>
    <t>druh činnosti</t>
  </si>
  <si>
    <t>BYSTRC - RAKOVEC chatka</t>
  </si>
  <si>
    <t xml:space="preserve">CELKEM PLNĚNÍ  </t>
  </si>
  <si>
    <t>1 (plnění)</t>
  </si>
  <si>
    <t>A.) 6 x pokos, odvoz a ekologická likvidace odpadu</t>
  </si>
  <si>
    <t>1679/3</t>
  </si>
  <si>
    <t>pokos,náelty,sběr odpadu,ořez stromů(větví) nad parkovištěm</t>
  </si>
  <si>
    <t>pokos, nálety kolem pěšiny</t>
  </si>
  <si>
    <t>SOUPIS POZEMKŮ - k.ú. LESNÁ - REKAPITULACE CENY</t>
  </si>
  <si>
    <t>A.) 4 x pokos, jednorázová probírka dřevin, ekologická likvidace veškerého odpadu</t>
  </si>
  <si>
    <t xml:space="preserve">Poznámka </t>
  </si>
  <si>
    <t>LESNÁ</t>
  </si>
  <si>
    <t>1035/1</t>
  </si>
  <si>
    <t>SOUPIS POZEMKŮ - k.ú. KRÁLOVO POLE - REKAPITULACE CENY</t>
  </si>
  <si>
    <t>A.) 4 x pokos, sběr odpadu, jednorázová probírka dřevin a odstranění náletů, ekologická likvidace veškerého odpadu</t>
  </si>
  <si>
    <t>KRÁLOVO POLE</t>
  </si>
  <si>
    <t>405/1</t>
  </si>
  <si>
    <t>pokos, probírka</t>
  </si>
  <si>
    <t>485/5</t>
  </si>
  <si>
    <t>pokos, sběr odpadu</t>
  </si>
  <si>
    <t>1123/2</t>
  </si>
  <si>
    <t>1123/3</t>
  </si>
  <si>
    <t>1125/1</t>
  </si>
  <si>
    <t>pokos,nálety</t>
  </si>
  <si>
    <t>1044/1 (Řečkovice)</t>
  </si>
  <si>
    <t>pokos,probírka</t>
  </si>
  <si>
    <t>1044/4 (Řečkovice)</t>
  </si>
  <si>
    <t>1300/11</t>
  </si>
  <si>
    <t>1300/12</t>
  </si>
  <si>
    <t>3931/1</t>
  </si>
  <si>
    <t>3932/1</t>
  </si>
  <si>
    <t>pokos, sběr odpadu,probírka,nálety</t>
  </si>
  <si>
    <t>4703/2</t>
  </si>
  <si>
    <t>4703/3</t>
  </si>
  <si>
    <t>4704/1</t>
  </si>
  <si>
    <t>4704/2</t>
  </si>
  <si>
    <t>4705/1</t>
  </si>
  <si>
    <t>4705/2</t>
  </si>
  <si>
    <t>B.) jarní a podzimní výhrab listí, ekologická likvidace veškerého odpadu</t>
  </si>
  <si>
    <t>SOUPIS POZEMKŮ - k.ú. SADOVÁ - REKAPITULACE CENY</t>
  </si>
  <si>
    <t>A.) 4 x pokos, sběr odpadu, jednorázové odstranění náletových dřevin, ekologická likvidace veškerého odpadu</t>
  </si>
  <si>
    <t>SADOVÁ</t>
  </si>
  <si>
    <t>17/3</t>
  </si>
  <si>
    <t>pokos, sběr kom.odpadu, nálety</t>
  </si>
  <si>
    <t>19/7</t>
  </si>
  <si>
    <t>19/5</t>
  </si>
  <si>
    <t>B.) jarní a podzimní výhrab listí,  ekologická likvidace veškerého odpadu</t>
  </si>
  <si>
    <t>Lesná</t>
  </si>
  <si>
    <t>Královo Pole</t>
  </si>
  <si>
    <t>Sadová</t>
  </si>
  <si>
    <t>Řečkovice</t>
  </si>
  <si>
    <t>Soběšice</t>
  </si>
  <si>
    <t>SOUPIS POZEMKŮ - k.ú. ŘEČKOVICE - REKAPITULACE CENY</t>
  </si>
  <si>
    <t>A.) 4 x pokos, jednorázové odstranění náletových dřevin, ekologická likvidace veškerého odpadu</t>
  </si>
  <si>
    <t>ŘEČKOVICE</t>
  </si>
  <si>
    <t>2615/1</t>
  </si>
  <si>
    <t>2618/2</t>
  </si>
  <si>
    <t>2624/1</t>
  </si>
  <si>
    <t>3429/2</t>
  </si>
  <si>
    <t>3429/4</t>
  </si>
  <si>
    <t>3432/1</t>
  </si>
  <si>
    <t>3432/2</t>
  </si>
  <si>
    <t>3433/1</t>
  </si>
  <si>
    <t>3612/219</t>
  </si>
  <si>
    <t>3945/5</t>
  </si>
  <si>
    <t>5166/2</t>
  </si>
  <si>
    <t>5184/48</t>
  </si>
  <si>
    <t xml:space="preserve"> </t>
  </si>
  <si>
    <t>B.) 2 x pokos, odstranění náletových dřevin, sběr odpadu,  ekologická likvidace veškerého odpadu</t>
  </si>
  <si>
    <t>2825/2</t>
  </si>
  <si>
    <t>2862/8</t>
  </si>
  <si>
    <t>3447/1</t>
  </si>
  <si>
    <t>3447/2</t>
  </si>
  <si>
    <t>3447/3</t>
  </si>
  <si>
    <t>3451/1</t>
  </si>
  <si>
    <t>3451/2</t>
  </si>
  <si>
    <t>3456/2</t>
  </si>
  <si>
    <t>pokos,sběr odpadu podchod</t>
  </si>
  <si>
    <t>3467/7</t>
  </si>
  <si>
    <t>3470/2</t>
  </si>
  <si>
    <t>3470/6</t>
  </si>
  <si>
    <t>3470/9</t>
  </si>
  <si>
    <t>3472/1</t>
  </si>
  <si>
    <t>3472/2</t>
  </si>
  <si>
    <t>3472/3</t>
  </si>
  <si>
    <t>3472/37</t>
  </si>
  <si>
    <t>3476/2</t>
  </si>
  <si>
    <t>3496/1</t>
  </si>
  <si>
    <t>C.) jarní a podzimní výhrab listí,  ekologická likvidace veškerého odpadu</t>
  </si>
  <si>
    <t>C</t>
  </si>
  <si>
    <t>SOUPIS POZEMKŮ - k.ú. SOBĚŠICE - REKAPITULACE CENY</t>
  </si>
  <si>
    <t>SOBĚŠICE</t>
  </si>
  <si>
    <t>935/1</t>
  </si>
  <si>
    <t>937/1</t>
  </si>
  <si>
    <t>4767/176</t>
  </si>
  <si>
    <t>3470/1</t>
  </si>
  <si>
    <t>3472/30</t>
  </si>
  <si>
    <t>3470/7</t>
  </si>
  <si>
    <t>4767/544</t>
  </si>
  <si>
    <t>4767/545</t>
  </si>
  <si>
    <t>4767/546</t>
  </si>
  <si>
    <t>pokos, nálety</t>
  </si>
  <si>
    <t>výhrab listí</t>
  </si>
  <si>
    <t xml:space="preserve"> výhrab listí z rýn</t>
  </si>
  <si>
    <t>A.) 4 x pokos, odstranění náletových dřevin, sběr odpadu,  ekologická likvidace veškerého odpadu</t>
  </si>
  <si>
    <t>pokos,nálety,odpad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</si>
</sst>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3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2" fillId="0" borderId="10" xfId="0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0" fillId="0" borderId="0" xfId="0" applyAlignment="1">
      <alignment horizontal="right"/>
    </xf>
    <xf numFmtId="4" fontId="1" fillId="0" borderId="4" xfId="0" applyNumberFormat="1" applyFont="1" applyBorder="1"/>
    <xf numFmtId="4" fontId="1" fillId="0" borderId="5" xfId="0" applyNumberFormat="1" applyFont="1" applyBorder="1"/>
    <xf numFmtId="4" fontId="1" fillId="0" borderId="6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0" fillId="0" borderId="5" xfId="0" applyNumberFormat="1" applyBorder="1"/>
    <xf numFmtId="0" fontId="2" fillId="0" borderId="2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/>
    </xf>
    <xf numFmtId="3" fontId="3" fillId="0" borderId="26" xfId="0" applyNumberFormat="1" applyFont="1" applyFill="1" applyBorder="1" applyAlignment="1">
      <alignment horizontal="center" vertical="center"/>
    </xf>
    <xf numFmtId="0" fontId="0" fillId="0" borderId="15" xfId="0" applyBorder="1"/>
    <xf numFmtId="3" fontId="1" fillId="0" borderId="31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3" fontId="3" fillId="2" borderId="35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3" fontId="3" fillId="2" borderId="39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3" fontId="0" fillId="0" borderId="40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4" fontId="0" fillId="3" borderId="35" xfId="0" applyNumberFormat="1" applyFill="1" applyBorder="1"/>
    <xf numFmtId="4" fontId="0" fillId="3" borderId="30" xfId="0" applyNumberFormat="1" applyFill="1" applyBorder="1"/>
    <xf numFmtId="4" fontId="0" fillId="3" borderId="31" xfId="0" applyNumberFormat="1" applyFill="1" applyBorder="1"/>
    <xf numFmtId="0" fontId="1" fillId="0" borderId="15" xfId="0" applyFont="1" applyFill="1" applyBorder="1" applyAlignment="1">
      <alignment horizontal="center" vertical="center" wrapText="1"/>
    </xf>
    <xf numFmtId="4" fontId="0" fillId="0" borderId="34" xfId="0" applyNumberFormat="1" applyBorder="1"/>
    <xf numFmtId="0" fontId="1" fillId="0" borderId="31" xfId="0" applyFont="1" applyBorder="1" applyAlignment="1">
      <alignment horizontal="center" vertical="center" wrapText="1"/>
    </xf>
    <xf numFmtId="4" fontId="0" fillId="0" borderId="31" xfId="0" applyNumberFormat="1" applyBorder="1"/>
    <xf numFmtId="4" fontId="0" fillId="0" borderId="42" xfId="0" applyNumberFormat="1" applyBorder="1"/>
    <xf numFmtId="4" fontId="0" fillId="0" borderId="35" xfId="0" applyNumberFormat="1" applyBorder="1"/>
    <xf numFmtId="4" fontId="0" fillId="0" borderId="30" xfId="0" applyNumberFormat="1" applyBorder="1"/>
    <xf numFmtId="3" fontId="3" fillId="2" borderId="38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3" fillId="0" borderId="37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3" fillId="0" borderId="43" xfId="0" applyNumberFormat="1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4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3" fontId="3" fillId="2" borderId="46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4" fillId="0" borderId="13" xfId="0" applyFont="1" applyBorder="1" applyAlignment="1"/>
    <xf numFmtId="0" fontId="4" fillId="0" borderId="14" xfId="0" applyFont="1" applyBorder="1" applyAlignment="1"/>
    <xf numFmtId="0" fontId="4" fillId="0" borderId="31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3" fontId="0" fillId="0" borderId="27" xfId="0" applyNumberFormat="1" applyBorder="1" applyAlignment="1">
      <alignment horizontal="center"/>
    </xf>
    <xf numFmtId="4" fontId="0" fillId="3" borderId="5" xfId="0" applyNumberFormat="1" applyFill="1" applyBorder="1"/>
    <xf numFmtId="4" fontId="0" fillId="0" borderId="16" xfId="0" applyNumberFormat="1" applyBorder="1"/>
    <xf numFmtId="3" fontId="0" fillId="0" borderId="49" xfId="0" applyNumberFormat="1" applyBorder="1" applyAlignment="1">
      <alignment horizontal="center"/>
    </xf>
    <xf numFmtId="4" fontId="0" fillId="3" borderId="26" xfId="0" applyNumberFormat="1" applyFill="1" applyBorder="1" applyAlignment="1">
      <alignment horizontal="right"/>
    </xf>
    <xf numFmtId="4" fontId="0" fillId="0" borderId="50" xfId="0" applyNumberFormat="1" applyBorder="1"/>
    <xf numFmtId="4" fontId="0" fillId="0" borderId="26" xfId="0" applyNumberFormat="1" applyBorder="1"/>
    <xf numFmtId="0" fontId="1" fillId="0" borderId="0" xfId="0" applyFont="1" applyBorder="1" applyAlignment="1">
      <alignment horizontal="center" vertical="center"/>
    </xf>
    <xf numFmtId="4" fontId="0" fillId="0" borderId="15" xfId="0" applyNumberFormat="1" applyBorder="1"/>
    <xf numFmtId="0" fontId="1" fillId="0" borderId="51" xfId="0" applyFont="1" applyBorder="1" applyAlignment="1">
      <alignment horizontal="center"/>
    </xf>
    <xf numFmtId="3" fontId="2" fillId="0" borderId="52" xfId="0" applyNumberFormat="1" applyFont="1" applyBorder="1" applyAlignment="1">
      <alignment horizontal="center"/>
    </xf>
    <xf numFmtId="4" fontId="0" fillId="3" borderId="53" xfId="0" applyNumberFormat="1" applyFill="1" applyBorder="1"/>
    <xf numFmtId="4" fontId="0" fillId="0" borderId="29" xfId="0" applyNumberFormat="1" applyBorder="1"/>
    <xf numFmtId="4" fontId="1" fillId="0" borderId="37" xfId="0" applyNumberFormat="1" applyFont="1" applyBorder="1"/>
    <xf numFmtId="4" fontId="1" fillId="0" borderId="33" xfId="0" applyNumberFormat="1" applyFont="1" applyBorder="1"/>
    <xf numFmtId="4" fontId="1" fillId="0" borderId="54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3" fontId="3" fillId="2" borderId="3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3" fontId="3" fillId="2" borderId="5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3" fontId="3" fillId="0" borderId="4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3" fontId="3" fillId="0" borderId="4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3" fontId="3" fillId="2" borderId="31" xfId="0" applyNumberFormat="1" applyFont="1" applyFill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4" fontId="0" fillId="3" borderId="46" xfId="0" applyNumberFormat="1" applyFill="1" applyBorder="1"/>
    <xf numFmtId="4" fontId="0" fillId="0" borderId="46" xfId="0" applyNumberFormat="1" applyBorder="1"/>
    <xf numFmtId="4" fontId="0" fillId="0" borderId="54" xfId="0" applyNumberFormat="1" applyBorder="1"/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3" fontId="3" fillId="0" borderId="4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4" fontId="0" fillId="3" borderId="35" xfId="0" applyNumberFormat="1" applyFill="1" applyBorder="1" applyAlignment="1">
      <alignment horizontal="right" vertical="center"/>
    </xf>
    <xf numFmtId="4" fontId="0" fillId="0" borderId="59" xfId="0" applyNumberFormat="1" applyBorder="1" applyAlignment="1">
      <alignment horizontal="right" vertical="center" wrapText="1"/>
    </xf>
    <xf numFmtId="4" fontId="0" fillId="0" borderId="29" xfId="0" applyNumberFormat="1" applyBorder="1" applyAlignment="1">
      <alignment horizontal="right" vertical="center" wrapText="1"/>
    </xf>
    <xf numFmtId="0" fontId="1" fillId="0" borderId="60" xfId="0" applyFont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4" fontId="0" fillId="3" borderId="18" xfId="0" applyNumberFormat="1" applyFill="1" applyBorder="1" applyAlignment="1">
      <alignment horizontal="right"/>
    </xf>
    <xf numFmtId="4" fontId="0" fillId="0" borderId="62" xfId="0" applyNumberFormat="1" applyBorder="1" applyAlignment="1">
      <alignment horizontal="right"/>
    </xf>
    <xf numFmtId="4" fontId="0" fillId="0" borderId="63" xfId="0" applyNumberFormat="1" applyBorder="1" applyAlignment="1">
      <alignment horizontal="right"/>
    </xf>
    <xf numFmtId="4" fontId="0" fillId="3" borderId="46" xfId="0" applyNumberFormat="1" applyFill="1" applyBorder="1" applyAlignment="1">
      <alignment horizontal="right"/>
    </xf>
    <xf numFmtId="4" fontId="0" fillId="0" borderId="54" xfId="0" applyNumberFormat="1" applyBorder="1" applyAlignment="1">
      <alignment horizontal="right"/>
    </xf>
    <xf numFmtId="4" fontId="0" fillId="0" borderId="46" xfId="0" applyNumberFormat="1" applyBorder="1" applyAlignment="1">
      <alignment horizontal="right"/>
    </xf>
    <xf numFmtId="3" fontId="0" fillId="0" borderId="43" xfId="0" applyNumberFormat="1" applyBorder="1" applyAlignment="1">
      <alignment horizontal="center"/>
    </xf>
    <xf numFmtId="4" fontId="0" fillId="0" borderId="33" xfId="0" applyNumberFormat="1" applyBorder="1"/>
    <xf numFmtId="4" fontId="1" fillId="0" borderId="34" xfId="0" applyNumberFormat="1" applyFont="1" applyBorder="1"/>
    <xf numFmtId="0" fontId="2" fillId="0" borderId="59" xfId="0" applyFont="1" applyBorder="1" applyAlignment="1">
      <alignment horizontal="center" vertical="center" wrapText="1"/>
    </xf>
    <xf numFmtId="0" fontId="0" fillId="0" borderId="42" xfId="0" applyBorder="1"/>
    <xf numFmtId="0" fontId="2" fillId="0" borderId="29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3" fontId="1" fillId="0" borderId="30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3" fontId="3" fillId="0" borderId="47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3" fillId="0" borderId="46" xfId="0" applyFont="1" applyBorder="1" applyAlignment="1">
      <alignment horizont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/>
    </xf>
    <xf numFmtId="3" fontId="3" fillId="0" borderId="59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2" borderId="65" xfId="0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/>
    </xf>
    <xf numFmtId="3" fontId="3" fillId="2" borderId="20" xfId="0" applyNumberFormat="1" applyFont="1" applyFill="1" applyBorder="1" applyAlignment="1">
      <alignment horizontal="center" vertical="center"/>
    </xf>
    <xf numFmtId="0" fontId="2" fillId="0" borderId="66" xfId="0" applyFont="1" applyFill="1" applyBorder="1" applyAlignment="1">
      <alignment horizontal="center"/>
    </xf>
    <xf numFmtId="3" fontId="3" fillId="0" borderId="61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0" fontId="3" fillId="0" borderId="63" xfId="0" applyFont="1" applyBorder="1" applyAlignment="1">
      <alignment horizontal="center"/>
    </xf>
    <xf numFmtId="0" fontId="0" fillId="0" borderId="31" xfId="0" applyBorder="1"/>
    <xf numFmtId="0" fontId="1" fillId="0" borderId="3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4" fontId="1" fillId="0" borderId="31" xfId="0" applyNumberFormat="1" applyFont="1" applyBorder="1" applyAlignment="1">
      <alignment horizontal="center" vertical="center" wrapText="1"/>
    </xf>
    <xf numFmtId="4" fontId="0" fillId="0" borderId="35" xfId="0" applyNumberFormat="1" applyBorder="1" applyAlignment="1">
      <alignment horizontal="right"/>
    </xf>
    <xf numFmtId="4" fontId="0" fillId="0" borderId="38" xfId="0" applyNumberFormat="1" applyBorder="1" applyAlignment="1">
      <alignment horizontal="right"/>
    </xf>
    <xf numFmtId="4" fontId="0" fillId="0" borderId="38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5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2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54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57" xfId="0" applyFont="1" applyBorder="1" applyAlignment="1">
      <alignment horizontal="left"/>
    </xf>
    <xf numFmtId="0" fontId="1" fillId="0" borderId="58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63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219C-6A41-4C51-8078-4F4F1D6A2BBF}">
  <dimension ref="A1:E34"/>
  <sheetViews>
    <sheetView topLeftCell="A6" workbookViewId="0">
      <selection activeCell="C30" sqref="C30:C31"/>
    </sheetView>
  </sheetViews>
  <sheetFormatPr defaultColWidth="16.7109375" defaultRowHeight="15" x14ac:dyDescent="0.25"/>
  <cols>
    <col min="1" max="1" width="15.28515625" customWidth="1"/>
    <col min="2" max="2" width="13" customWidth="1"/>
    <col min="3" max="3" width="13.5703125" customWidth="1"/>
    <col min="4" max="4" width="14" customWidth="1"/>
    <col min="5" max="5" width="23.28515625" customWidth="1"/>
  </cols>
  <sheetData>
    <row r="1" spans="1:5" x14ac:dyDescent="0.25">
      <c r="E1" s="13" t="s">
        <v>11</v>
      </c>
    </row>
    <row r="3" spans="1:5" x14ac:dyDescent="0.25">
      <c r="A3" s="205" t="s">
        <v>18</v>
      </c>
      <c r="B3" s="205"/>
      <c r="C3" s="205"/>
      <c r="D3" s="205"/>
      <c r="E3" s="205"/>
    </row>
    <row r="4" spans="1:5" x14ac:dyDescent="0.25">
      <c r="A4" s="17"/>
      <c r="B4" s="17"/>
      <c r="C4" s="17"/>
      <c r="D4" s="17"/>
    </row>
    <row r="5" spans="1:5" ht="28.5" customHeight="1" x14ac:dyDescent="0.25">
      <c r="A5" s="206" t="s">
        <v>49</v>
      </c>
      <c r="B5" s="206"/>
      <c r="C5" s="206"/>
      <c r="D5" s="206"/>
      <c r="E5" s="206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x14ac:dyDescent="0.25">
      <c r="A8" s="210" t="s">
        <v>19</v>
      </c>
      <c r="B8" s="11" t="s">
        <v>21</v>
      </c>
      <c r="C8" s="4">
        <v>584</v>
      </c>
      <c r="D8" s="109">
        <v>195</v>
      </c>
      <c r="E8" s="35" t="s">
        <v>20</v>
      </c>
    </row>
    <row r="9" spans="1:5" ht="15.75" thickBot="1" x14ac:dyDescent="0.3">
      <c r="A9" s="212"/>
      <c r="B9" s="110" t="s">
        <v>79</v>
      </c>
      <c r="C9" s="31">
        <v>140</v>
      </c>
      <c r="D9" s="111">
        <v>140</v>
      </c>
      <c r="E9" s="44" t="s">
        <v>20</v>
      </c>
    </row>
    <row r="10" spans="1:5" ht="16.5" thickBot="1" x14ac:dyDescent="0.3">
      <c r="A10" s="207" t="s">
        <v>6</v>
      </c>
      <c r="B10" s="208"/>
      <c r="C10" s="209"/>
      <c r="D10" s="33">
        <f>SUM(D8:D9)</f>
        <v>335</v>
      </c>
      <c r="E10" s="32"/>
    </row>
    <row r="11" spans="1:5" ht="15.75" x14ac:dyDescent="0.25">
      <c r="A11" s="3"/>
      <c r="B11" s="3"/>
      <c r="C11" s="3"/>
      <c r="D11" s="3"/>
    </row>
    <row r="12" spans="1:5" ht="15.75" x14ac:dyDescent="0.25">
      <c r="A12" s="3"/>
      <c r="B12" s="3"/>
      <c r="C12" s="3"/>
      <c r="D12" s="3"/>
    </row>
    <row r="13" spans="1:5" ht="28.5" customHeight="1" x14ac:dyDescent="0.25">
      <c r="A13" s="206" t="s">
        <v>50</v>
      </c>
      <c r="B13" s="206"/>
      <c r="C13" s="206"/>
      <c r="D13" s="206"/>
      <c r="E13" s="206"/>
    </row>
    <row r="14" spans="1:5" ht="15.75" thickBot="1" x14ac:dyDescent="0.3"/>
    <row r="15" spans="1:5" ht="26.25" thickBot="1" x14ac:dyDescent="0.3">
      <c r="A15" s="41" t="s">
        <v>0</v>
      </c>
      <c r="B15" s="40" t="s">
        <v>1</v>
      </c>
      <c r="C15" s="1" t="s">
        <v>2</v>
      </c>
      <c r="D15" s="39" t="s">
        <v>3</v>
      </c>
      <c r="E15" s="38" t="s">
        <v>10</v>
      </c>
    </row>
    <row r="16" spans="1:5" x14ac:dyDescent="0.25">
      <c r="A16" s="210" t="s">
        <v>19</v>
      </c>
      <c r="B16" s="26" t="s">
        <v>46</v>
      </c>
      <c r="C16" s="28">
        <v>408</v>
      </c>
      <c r="D16" s="45">
        <v>408</v>
      </c>
      <c r="E16" s="42" t="s">
        <v>20</v>
      </c>
    </row>
    <row r="17" spans="1:5" x14ac:dyDescent="0.25">
      <c r="A17" s="211"/>
      <c r="B17" s="27" t="s">
        <v>47</v>
      </c>
      <c r="C17" s="29">
        <v>692</v>
      </c>
      <c r="D17" s="46">
        <v>692</v>
      </c>
      <c r="E17" s="43" t="s">
        <v>20</v>
      </c>
    </row>
    <row r="18" spans="1:5" x14ac:dyDescent="0.25">
      <c r="A18" s="211"/>
      <c r="B18" s="27" t="s">
        <v>48</v>
      </c>
      <c r="C18" s="29">
        <v>182</v>
      </c>
      <c r="D18" s="46">
        <v>182</v>
      </c>
      <c r="E18" s="43" t="s">
        <v>20</v>
      </c>
    </row>
    <row r="19" spans="1:5" x14ac:dyDescent="0.25">
      <c r="A19" s="211"/>
      <c r="B19" s="25" t="s">
        <v>22</v>
      </c>
      <c r="C19" s="10">
        <v>9381</v>
      </c>
      <c r="D19" s="47">
        <v>9381</v>
      </c>
      <c r="E19" s="44" t="s">
        <v>23</v>
      </c>
    </row>
    <row r="20" spans="1:5" ht="15.75" thickBot="1" x14ac:dyDescent="0.3">
      <c r="A20" s="212"/>
      <c r="B20" s="30" t="s">
        <v>24</v>
      </c>
      <c r="C20" s="31">
        <v>3337</v>
      </c>
      <c r="D20" s="37">
        <v>3337</v>
      </c>
      <c r="E20" s="34" t="s">
        <v>20</v>
      </c>
    </row>
    <row r="21" spans="1:5" ht="16.5" thickBot="1" x14ac:dyDescent="0.3">
      <c r="A21" s="219" t="s">
        <v>6</v>
      </c>
      <c r="B21" s="220"/>
      <c r="C21" s="221"/>
      <c r="D21" s="33">
        <f>SUM(D16:D20)</f>
        <v>14000</v>
      </c>
      <c r="E21" s="32"/>
    </row>
    <row r="22" spans="1:5" ht="15.75" x14ac:dyDescent="0.25">
      <c r="A22" s="3"/>
      <c r="B22" s="3"/>
      <c r="C22" s="3"/>
      <c r="D22" s="3"/>
    </row>
    <row r="23" spans="1:5" ht="15.75" x14ac:dyDescent="0.25">
      <c r="A23" s="3"/>
      <c r="B23" s="3"/>
      <c r="C23" s="3"/>
      <c r="D23" s="3"/>
    </row>
    <row r="24" spans="1:5" ht="15.75" x14ac:dyDescent="0.25">
      <c r="A24" s="3"/>
      <c r="B24" s="3"/>
      <c r="C24" s="3"/>
      <c r="D24" s="3"/>
    </row>
    <row r="25" spans="1:5" ht="15.75" x14ac:dyDescent="0.25">
      <c r="A25" s="3"/>
      <c r="B25" s="3"/>
      <c r="C25" s="3"/>
      <c r="D25" s="3"/>
    </row>
    <row r="27" spans="1:5" x14ac:dyDescent="0.25">
      <c r="A27" s="205" t="s">
        <v>12</v>
      </c>
      <c r="B27" s="205"/>
      <c r="C27" s="205"/>
      <c r="D27" s="205"/>
      <c r="E27" s="205"/>
    </row>
    <row r="28" spans="1:5" ht="15.75" thickBot="1" x14ac:dyDescent="0.3">
      <c r="A28" s="8"/>
    </row>
    <row r="29" spans="1:5" ht="30.75" thickBot="1" x14ac:dyDescent="0.3">
      <c r="A29" s="5" t="s">
        <v>7</v>
      </c>
      <c r="B29" s="48" t="s">
        <v>16</v>
      </c>
      <c r="C29" s="51" t="s">
        <v>17</v>
      </c>
      <c r="D29" s="57" t="s">
        <v>14</v>
      </c>
      <c r="E29" s="55" t="s">
        <v>13</v>
      </c>
    </row>
    <row r="30" spans="1:5" x14ac:dyDescent="0.25">
      <c r="A30" s="7" t="s">
        <v>8</v>
      </c>
      <c r="B30" s="49">
        <f>D10</f>
        <v>335</v>
      </c>
      <c r="C30" s="52"/>
      <c r="D30" s="60">
        <f>B30*C30</f>
        <v>0</v>
      </c>
      <c r="E30" s="56">
        <f>D30*4</f>
        <v>0</v>
      </c>
    </row>
    <row r="31" spans="1:5" ht="15.75" thickBot="1" x14ac:dyDescent="0.3">
      <c r="A31" s="22" t="s">
        <v>33</v>
      </c>
      <c r="B31" s="50">
        <f>D21</f>
        <v>14000</v>
      </c>
      <c r="C31" s="53"/>
      <c r="D31" s="61">
        <f>B31*C31</f>
        <v>0</v>
      </c>
      <c r="E31" s="59">
        <f>D31*3</f>
        <v>0</v>
      </c>
    </row>
    <row r="32" spans="1:5" x14ac:dyDescent="0.25">
      <c r="A32" s="222" t="s">
        <v>4</v>
      </c>
      <c r="B32" s="223"/>
      <c r="C32" s="223"/>
      <c r="D32" s="224"/>
      <c r="E32" s="14">
        <f>SUM(E30:E31)</f>
        <v>0</v>
      </c>
    </row>
    <row r="33" spans="1:5" x14ac:dyDescent="0.25">
      <c r="A33" s="213" t="s">
        <v>9</v>
      </c>
      <c r="B33" s="214"/>
      <c r="C33" s="214"/>
      <c r="D33" s="215"/>
      <c r="E33" s="15">
        <f>E32/100*21</f>
        <v>0</v>
      </c>
    </row>
    <row r="34" spans="1:5" ht="15.75" thickBot="1" x14ac:dyDescent="0.3">
      <c r="A34" s="216" t="s">
        <v>5</v>
      </c>
      <c r="B34" s="217"/>
      <c r="C34" s="217"/>
      <c r="D34" s="218"/>
      <c r="E34" s="16">
        <f>E32+E33</f>
        <v>0</v>
      </c>
    </row>
  </sheetData>
  <mergeCells count="11">
    <mergeCell ref="A33:D33"/>
    <mergeCell ref="A34:D34"/>
    <mergeCell ref="A13:E13"/>
    <mergeCell ref="A21:C21"/>
    <mergeCell ref="A32:D32"/>
    <mergeCell ref="A3:E3"/>
    <mergeCell ref="A5:E5"/>
    <mergeCell ref="A10:C10"/>
    <mergeCell ref="A27:E27"/>
    <mergeCell ref="A16:A20"/>
    <mergeCell ref="A8:A9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1AAA0-7F22-480D-9855-7A8B35C626DE}">
  <dimension ref="A2:D16"/>
  <sheetViews>
    <sheetView workbookViewId="0">
      <selection activeCell="G9" sqref="G9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205" t="s">
        <v>38</v>
      </c>
      <c r="B2" s="205"/>
      <c r="C2" s="205"/>
      <c r="D2" s="205"/>
    </row>
    <row r="3" spans="1:4" ht="15.75" thickBot="1" x14ac:dyDescent="0.3">
      <c r="A3" s="8"/>
    </row>
    <row r="4" spans="1:4" ht="30.75" thickBot="1" x14ac:dyDescent="0.3">
      <c r="A4" s="51" t="s">
        <v>0</v>
      </c>
      <c r="B4" s="201" t="s">
        <v>4</v>
      </c>
      <c r="C4" s="51" t="s">
        <v>39</v>
      </c>
      <c r="D4" s="121" t="s">
        <v>40</v>
      </c>
    </row>
    <row r="5" spans="1:4" x14ac:dyDescent="0.25">
      <c r="A5" s="198" t="s">
        <v>42</v>
      </c>
      <c r="B5" s="202">
        <f>Komín!E32</f>
        <v>0</v>
      </c>
      <c r="C5" s="60">
        <f>B5/100*21</f>
        <v>0</v>
      </c>
      <c r="D5" s="56">
        <f>B5+C5</f>
        <v>0</v>
      </c>
    </row>
    <row r="6" spans="1:4" x14ac:dyDescent="0.25">
      <c r="A6" s="199" t="s">
        <v>43</v>
      </c>
      <c r="B6" s="203">
        <f>Kníničky!E24</f>
        <v>0</v>
      </c>
      <c r="C6" s="204">
        <f>B6/100*21</f>
        <v>0</v>
      </c>
      <c r="D6" s="158">
        <f>B6+C6</f>
        <v>0</v>
      </c>
    </row>
    <row r="7" spans="1:4" x14ac:dyDescent="0.25">
      <c r="A7" s="199" t="s">
        <v>121</v>
      </c>
      <c r="B7" s="203">
        <f>Lesná!E16</f>
        <v>0</v>
      </c>
      <c r="C7" s="204">
        <f t="shared" ref="C7:C9" si="0">B7/100*21</f>
        <v>0</v>
      </c>
      <c r="D7" s="158">
        <f t="shared" ref="D7:D9" si="1">B7+C7</f>
        <v>0</v>
      </c>
    </row>
    <row r="8" spans="1:4" x14ac:dyDescent="0.25">
      <c r="A8" s="199" t="s">
        <v>122</v>
      </c>
      <c r="B8" s="203">
        <f>'Královo Pole'!E44</f>
        <v>0</v>
      </c>
      <c r="C8" s="204">
        <f t="shared" si="0"/>
        <v>0</v>
      </c>
      <c r="D8" s="158">
        <f t="shared" si="1"/>
        <v>0</v>
      </c>
    </row>
    <row r="9" spans="1:4" x14ac:dyDescent="0.25">
      <c r="A9" s="199" t="s">
        <v>123</v>
      </c>
      <c r="B9" s="203">
        <f>Sadová!E28</f>
        <v>0</v>
      </c>
      <c r="C9" s="204">
        <f t="shared" si="0"/>
        <v>0</v>
      </c>
      <c r="D9" s="158">
        <f t="shared" si="1"/>
        <v>0</v>
      </c>
    </row>
    <row r="10" spans="1:4" x14ac:dyDescent="0.25">
      <c r="A10" s="199" t="s">
        <v>52</v>
      </c>
      <c r="B10" s="203">
        <f>Bystrc!E43</f>
        <v>0</v>
      </c>
      <c r="C10" s="204">
        <f>B10/100*21</f>
        <v>0</v>
      </c>
      <c r="D10" s="158">
        <f>B10+C10</f>
        <v>0</v>
      </c>
    </row>
    <row r="11" spans="1:4" x14ac:dyDescent="0.25">
      <c r="A11" s="199" t="s">
        <v>36</v>
      </c>
      <c r="B11" s="203">
        <f>Medlánky!E18</f>
        <v>0</v>
      </c>
      <c r="C11" s="204">
        <f t="shared" ref="C11" si="2">B11/100*21</f>
        <v>0</v>
      </c>
      <c r="D11" s="158">
        <f t="shared" ref="D11" si="3">B11+C11</f>
        <v>0</v>
      </c>
    </row>
    <row r="12" spans="1:4" x14ac:dyDescent="0.25">
      <c r="A12" s="199" t="s">
        <v>124</v>
      </c>
      <c r="B12" s="203">
        <f>Řečkovice!E77</f>
        <v>0</v>
      </c>
      <c r="C12" s="204">
        <f t="shared" ref="C12:C13" si="4">B12/100*21</f>
        <v>0</v>
      </c>
      <c r="D12" s="158">
        <f t="shared" ref="D12:D13" si="5">B12+C12</f>
        <v>0</v>
      </c>
    </row>
    <row r="13" spans="1:4" ht="15.75" thickBot="1" x14ac:dyDescent="0.3">
      <c r="A13" s="200" t="s">
        <v>125</v>
      </c>
      <c r="B13" s="156">
        <f>Soběšice!E18</f>
        <v>0</v>
      </c>
      <c r="C13" s="139">
        <f t="shared" si="4"/>
        <v>0</v>
      </c>
      <c r="D13" s="158">
        <f t="shared" si="5"/>
        <v>0</v>
      </c>
    </row>
    <row r="14" spans="1:4" x14ac:dyDescent="0.25">
      <c r="A14" s="222" t="s">
        <v>4</v>
      </c>
      <c r="B14" s="223"/>
      <c r="C14" s="226"/>
      <c r="D14" s="159">
        <f>SUM(B5:B13)</f>
        <v>0</v>
      </c>
    </row>
    <row r="15" spans="1:4" x14ac:dyDescent="0.25">
      <c r="A15" s="213" t="s">
        <v>41</v>
      </c>
      <c r="B15" s="214"/>
      <c r="C15" s="227"/>
      <c r="D15" s="158">
        <f>SUM(C5:C13)</f>
        <v>0</v>
      </c>
    </row>
    <row r="16" spans="1:4" ht="15.75" thickBot="1" x14ac:dyDescent="0.3">
      <c r="A16" s="216" t="s">
        <v>5</v>
      </c>
      <c r="B16" s="217"/>
      <c r="C16" s="225"/>
      <c r="D16" s="106">
        <f>SUM(D5:D13)</f>
        <v>0</v>
      </c>
    </row>
  </sheetData>
  <mergeCells count="4">
    <mergeCell ref="A2:D2"/>
    <mergeCell ref="A14:C14"/>
    <mergeCell ref="A15:C15"/>
    <mergeCell ref="A16:C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71EE-826D-49D1-B739-DDD5D83608BB}">
  <dimension ref="A1:E26"/>
  <sheetViews>
    <sheetView workbookViewId="0">
      <selection activeCell="C23" sqref="C23"/>
    </sheetView>
  </sheetViews>
  <sheetFormatPr defaultColWidth="16.7109375" defaultRowHeight="15" x14ac:dyDescent="0.25"/>
  <cols>
    <col min="1" max="1" width="12.28515625" customWidth="1"/>
    <col min="2" max="2" width="13" customWidth="1"/>
    <col min="3" max="3" width="15.5703125" customWidth="1"/>
    <col min="4" max="4" width="14.7109375" customWidth="1"/>
    <col min="5" max="5" width="26.28515625" customWidth="1"/>
  </cols>
  <sheetData>
    <row r="1" spans="1:5" x14ac:dyDescent="0.25">
      <c r="E1" s="13" t="s">
        <v>11</v>
      </c>
    </row>
    <row r="3" spans="1:5" x14ac:dyDescent="0.25">
      <c r="A3" s="205" t="s">
        <v>25</v>
      </c>
      <c r="B3" s="205"/>
      <c r="C3" s="205"/>
      <c r="D3" s="205"/>
      <c r="E3" s="205"/>
    </row>
    <row r="4" spans="1:5" x14ac:dyDescent="0.25">
      <c r="A4" s="18"/>
      <c r="B4" s="18"/>
      <c r="C4" s="18"/>
      <c r="D4" s="18"/>
    </row>
    <row r="5" spans="1:5" ht="28.5" customHeight="1" x14ac:dyDescent="0.25">
      <c r="A5" s="206" t="s">
        <v>51</v>
      </c>
      <c r="B5" s="206"/>
      <c r="C5" s="206"/>
      <c r="D5" s="206"/>
      <c r="E5" s="206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x14ac:dyDescent="0.25">
      <c r="A8" s="211" t="s">
        <v>26</v>
      </c>
      <c r="B8" s="21" t="s">
        <v>29</v>
      </c>
      <c r="C8" s="10">
        <v>983</v>
      </c>
      <c r="D8" s="47">
        <v>400</v>
      </c>
      <c r="E8" s="44" t="s">
        <v>28</v>
      </c>
    </row>
    <row r="9" spans="1:5" ht="25.5" x14ac:dyDescent="0.25">
      <c r="A9" s="211"/>
      <c r="B9" s="21" t="s">
        <v>30</v>
      </c>
      <c r="C9" s="10">
        <v>2103</v>
      </c>
      <c r="D9" s="47">
        <v>1930</v>
      </c>
      <c r="E9" s="68" t="s">
        <v>45</v>
      </c>
    </row>
    <row r="10" spans="1:5" x14ac:dyDescent="0.25">
      <c r="A10" s="211"/>
      <c r="B10" s="12">
        <v>768</v>
      </c>
      <c r="C10" s="10">
        <v>368</v>
      </c>
      <c r="D10" s="47">
        <v>300</v>
      </c>
      <c r="E10" s="44" t="s">
        <v>28</v>
      </c>
    </row>
    <row r="11" spans="1:5" ht="31.5" customHeight="1" x14ac:dyDescent="0.25">
      <c r="A11" s="211"/>
      <c r="B11" s="21" t="s">
        <v>31</v>
      </c>
      <c r="C11" s="10">
        <v>1832</v>
      </c>
      <c r="D11" s="47">
        <v>1832</v>
      </c>
      <c r="E11" s="108" t="s">
        <v>80</v>
      </c>
    </row>
    <row r="12" spans="1:5" x14ac:dyDescent="0.25">
      <c r="A12" s="211"/>
      <c r="B12" s="12">
        <v>3742</v>
      </c>
      <c r="C12" s="10">
        <v>408</v>
      </c>
      <c r="D12" s="47">
        <v>200</v>
      </c>
      <c r="E12" s="44" t="s">
        <v>81</v>
      </c>
    </row>
    <row r="13" spans="1:5" x14ac:dyDescent="0.25">
      <c r="A13" s="211"/>
      <c r="B13" s="12">
        <v>579</v>
      </c>
      <c r="C13" s="10">
        <v>1598</v>
      </c>
      <c r="D13" s="47">
        <v>500</v>
      </c>
      <c r="E13" s="44" t="s">
        <v>81</v>
      </c>
    </row>
    <row r="14" spans="1:5" x14ac:dyDescent="0.25">
      <c r="A14" s="211"/>
      <c r="B14" s="12">
        <v>3576</v>
      </c>
      <c r="C14" s="10">
        <v>713</v>
      </c>
      <c r="D14" s="47">
        <v>713</v>
      </c>
      <c r="E14" s="44" t="s">
        <v>27</v>
      </c>
    </row>
    <row r="15" spans="1:5" ht="15.75" thickBot="1" x14ac:dyDescent="0.3">
      <c r="A15" s="211"/>
      <c r="B15" s="12" t="s">
        <v>32</v>
      </c>
      <c r="C15" s="10">
        <v>2811</v>
      </c>
      <c r="D15" s="47">
        <v>700</v>
      </c>
      <c r="E15" s="34" t="s">
        <v>15</v>
      </c>
    </row>
    <row r="16" spans="1:5" ht="16.5" thickBot="1" x14ac:dyDescent="0.3">
      <c r="A16" s="65" t="s">
        <v>6</v>
      </c>
      <c r="B16" s="66"/>
      <c r="C16" s="67"/>
      <c r="D16" s="33">
        <f>SUM(D8:D15)</f>
        <v>6575</v>
      </c>
      <c r="E16" s="32"/>
    </row>
    <row r="17" spans="1:5" ht="15.75" x14ac:dyDescent="0.25">
      <c r="A17" s="3"/>
      <c r="B17" s="3"/>
      <c r="C17" s="3"/>
      <c r="D17" s="3"/>
    </row>
    <row r="18" spans="1:5" ht="15.75" x14ac:dyDescent="0.25">
      <c r="A18" s="3"/>
      <c r="C18" s="3"/>
      <c r="D18" s="3"/>
    </row>
    <row r="19" spans="1:5" x14ac:dyDescent="0.25">
      <c r="B19" s="64"/>
    </row>
    <row r="20" spans="1:5" x14ac:dyDescent="0.25">
      <c r="A20" s="64" t="s">
        <v>12</v>
      </c>
      <c r="C20" s="64"/>
      <c r="D20" s="64"/>
      <c r="E20" s="64"/>
    </row>
    <row r="21" spans="1:5" ht="15.75" thickBot="1" x14ac:dyDescent="0.3">
      <c r="A21" s="8"/>
      <c r="B21" s="98"/>
    </row>
    <row r="22" spans="1:5" ht="30.75" thickBot="1" x14ac:dyDescent="0.3">
      <c r="A22" s="5" t="s">
        <v>7</v>
      </c>
      <c r="B22" s="6" t="s">
        <v>16</v>
      </c>
      <c r="C22" s="48" t="s">
        <v>17</v>
      </c>
      <c r="D22" s="57" t="s">
        <v>14</v>
      </c>
      <c r="E22" s="55" t="s">
        <v>13</v>
      </c>
    </row>
    <row r="23" spans="1:5" ht="15.75" thickBot="1" x14ac:dyDescent="0.3">
      <c r="A23" s="100" t="s">
        <v>8</v>
      </c>
      <c r="B23" s="101">
        <f>D16</f>
        <v>6575</v>
      </c>
      <c r="C23" s="102"/>
      <c r="D23" s="103">
        <f>B23*C23</f>
        <v>0</v>
      </c>
      <c r="E23" s="99">
        <f>D23*4</f>
        <v>0</v>
      </c>
    </row>
    <row r="24" spans="1:5" x14ac:dyDescent="0.25">
      <c r="A24" s="222" t="s">
        <v>4</v>
      </c>
      <c r="B24" s="223"/>
      <c r="C24" s="223"/>
      <c r="D24" s="226"/>
      <c r="E24" s="104">
        <f>E23</f>
        <v>0</v>
      </c>
    </row>
    <row r="25" spans="1:5" x14ac:dyDescent="0.25">
      <c r="A25" s="213" t="s">
        <v>9</v>
      </c>
      <c r="B25" s="214"/>
      <c r="C25" s="214"/>
      <c r="D25" s="227"/>
      <c r="E25" s="105">
        <f>E24/100*21</f>
        <v>0</v>
      </c>
    </row>
    <row r="26" spans="1:5" ht="15.75" thickBot="1" x14ac:dyDescent="0.3">
      <c r="A26" s="216" t="s">
        <v>5</v>
      </c>
      <c r="B26" s="217"/>
      <c r="C26" s="217"/>
      <c r="D26" s="225"/>
      <c r="E26" s="106">
        <f>E24+E25</f>
        <v>0</v>
      </c>
    </row>
  </sheetData>
  <mergeCells count="6">
    <mergeCell ref="A3:E3"/>
    <mergeCell ref="A5:E5"/>
    <mergeCell ref="A8:A15"/>
    <mergeCell ref="A26:D26"/>
    <mergeCell ref="A24:D24"/>
    <mergeCell ref="A25:D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81944-97A7-465B-AC71-BCBF3F09EAE2}">
  <dimension ref="A1:E21"/>
  <sheetViews>
    <sheetView workbookViewId="0">
      <selection sqref="A1:E18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4.7109375" customWidth="1"/>
    <col min="4" max="4" width="14.85546875" customWidth="1"/>
    <col min="5" max="5" width="21.28515625" customWidth="1"/>
  </cols>
  <sheetData>
    <row r="1" spans="1:5" x14ac:dyDescent="0.25">
      <c r="D1" s="13"/>
      <c r="E1" s="13" t="s">
        <v>11</v>
      </c>
    </row>
    <row r="3" spans="1:5" x14ac:dyDescent="0.25">
      <c r="A3" s="205" t="s">
        <v>82</v>
      </c>
      <c r="B3" s="205"/>
      <c r="C3" s="205"/>
      <c r="D3" s="205"/>
      <c r="E3" s="205"/>
    </row>
    <row r="4" spans="1:5" x14ac:dyDescent="0.25">
      <c r="A4" s="112"/>
      <c r="B4" s="112"/>
      <c r="C4" s="112"/>
      <c r="D4" s="112"/>
    </row>
    <row r="5" spans="1:5" ht="29.25" customHeight="1" x14ac:dyDescent="0.25">
      <c r="A5" s="206" t="s">
        <v>83</v>
      </c>
      <c r="B5" s="206"/>
      <c r="C5" s="206"/>
      <c r="D5" s="206"/>
      <c r="E5" s="206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84</v>
      </c>
    </row>
    <row r="8" spans="1:5" ht="15.75" thickBot="1" x14ac:dyDescent="0.3">
      <c r="A8" s="116" t="s">
        <v>85</v>
      </c>
      <c r="B8" s="117" t="s">
        <v>86</v>
      </c>
      <c r="C8" s="118">
        <v>21844</v>
      </c>
      <c r="D8" s="62">
        <v>21844</v>
      </c>
      <c r="E8" s="34" t="s">
        <v>91</v>
      </c>
    </row>
    <row r="9" spans="1:5" ht="16.5" thickBot="1" x14ac:dyDescent="0.3">
      <c r="A9" s="219" t="s">
        <v>6</v>
      </c>
      <c r="B9" s="220"/>
      <c r="C9" s="221"/>
      <c r="D9" s="33">
        <f>SUM(D8:D8)</f>
        <v>21844</v>
      </c>
      <c r="E9" s="32"/>
    </row>
    <row r="10" spans="1:5" ht="15.75" x14ac:dyDescent="0.25">
      <c r="A10" s="119"/>
      <c r="B10" s="119"/>
      <c r="C10" s="119"/>
      <c r="D10" s="120"/>
    </row>
    <row r="12" spans="1:5" x14ac:dyDescent="0.25">
      <c r="A12" s="205" t="s">
        <v>12</v>
      </c>
      <c r="B12" s="205"/>
      <c r="C12" s="205"/>
      <c r="D12" s="205"/>
      <c r="E12" s="205"/>
    </row>
    <row r="13" spans="1:5" ht="15.75" thickBot="1" x14ac:dyDescent="0.3">
      <c r="A13" s="8"/>
    </row>
    <row r="14" spans="1:5" ht="30.75" thickBot="1" x14ac:dyDescent="0.3">
      <c r="A14" s="5" t="s">
        <v>7</v>
      </c>
      <c r="B14" s="6" t="s">
        <v>16</v>
      </c>
      <c r="C14" s="6" t="s">
        <v>17</v>
      </c>
      <c r="D14" s="63" t="s">
        <v>14</v>
      </c>
      <c r="E14" s="121" t="s">
        <v>13</v>
      </c>
    </row>
    <row r="15" spans="1:5" ht="15.75" thickBot="1" x14ac:dyDescent="0.3">
      <c r="A15" s="122" t="s">
        <v>8</v>
      </c>
      <c r="B15" s="123">
        <f>D9</f>
        <v>21844</v>
      </c>
      <c r="C15" s="54"/>
      <c r="D15" s="99">
        <f>B15*C15</f>
        <v>0</v>
      </c>
      <c r="E15" s="58">
        <f>D15*4</f>
        <v>0</v>
      </c>
    </row>
    <row r="16" spans="1:5" x14ac:dyDescent="0.25">
      <c r="A16" s="229" t="s">
        <v>4</v>
      </c>
      <c r="B16" s="230"/>
      <c r="C16" s="230"/>
      <c r="D16" s="231"/>
      <c r="E16" s="104">
        <f>SUM(E15:E15)</f>
        <v>0</v>
      </c>
    </row>
    <row r="17" spans="1:5" x14ac:dyDescent="0.25">
      <c r="A17" s="213" t="s">
        <v>9</v>
      </c>
      <c r="B17" s="214"/>
      <c r="C17" s="214"/>
      <c r="D17" s="227"/>
      <c r="E17" s="105">
        <f>E16/100*21</f>
        <v>0</v>
      </c>
    </row>
    <row r="18" spans="1:5" ht="15.75" thickBot="1" x14ac:dyDescent="0.3">
      <c r="A18" s="216" t="s">
        <v>5</v>
      </c>
      <c r="B18" s="217"/>
      <c r="C18" s="217"/>
      <c r="D18" s="225"/>
      <c r="E18" s="106">
        <f>E16+E17</f>
        <v>0</v>
      </c>
    </row>
    <row r="21" spans="1:5" x14ac:dyDescent="0.25">
      <c r="A21" s="228"/>
      <c r="B21" s="228"/>
      <c r="C21" s="228"/>
      <c r="D21" s="228"/>
      <c r="E21" s="228"/>
    </row>
  </sheetData>
  <mergeCells count="8">
    <mergeCell ref="A18:D18"/>
    <mergeCell ref="A21:E21"/>
    <mergeCell ref="A3:E3"/>
    <mergeCell ref="A5:E5"/>
    <mergeCell ref="A9:C9"/>
    <mergeCell ref="A12:E12"/>
    <mergeCell ref="A16:D16"/>
    <mergeCell ref="A17:D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E0AA1-6F13-44F7-9979-1794D675C70D}">
  <dimension ref="A1:E49"/>
  <sheetViews>
    <sheetView workbookViewId="0">
      <selection activeCell="G31" sqref="G31"/>
    </sheetView>
  </sheetViews>
  <sheetFormatPr defaultColWidth="16.7109375" defaultRowHeight="15" x14ac:dyDescent="0.25"/>
  <cols>
    <col min="1" max="1" width="11.140625" customWidth="1"/>
    <col min="2" max="2" width="16.28515625" customWidth="1"/>
    <col min="3" max="3" width="13.85546875" customWidth="1"/>
    <col min="4" max="4" width="14" customWidth="1"/>
    <col min="5" max="5" width="31" customWidth="1"/>
  </cols>
  <sheetData>
    <row r="1" spans="1:5" ht="12" customHeight="1" x14ac:dyDescent="0.25">
      <c r="D1" s="13"/>
      <c r="E1" s="13" t="s">
        <v>11</v>
      </c>
    </row>
    <row r="2" spans="1:5" ht="13.5" customHeight="1" x14ac:dyDescent="0.25">
      <c r="D2" s="13"/>
      <c r="E2" s="13"/>
    </row>
    <row r="3" spans="1:5" x14ac:dyDescent="0.25">
      <c r="A3" s="205" t="s">
        <v>87</v>
      </c>
      <c r="B3" s="205"/>
      <c r="C3" s="205"/>
      <c r="D3" s="205"/>
      <c r="E3" s="205"/>
    </row>
    <row r="4" spans="1:5" x14ac:dyDescent="0.25">
      <c r="A4" s="112"/>
      <c r="B4" s="112"/>
      <c r="C4" s="112"/>
      <c r="D4" s="112"/>
    </row>
    <row r="5" spans="1:5" ht="27.75" customHeight="1" x14ac:dyDescent="0.25">
      <c r="A5" s="232" t="s">
        <v>88</v>
      </c>
      <c r="B5" s="232"/>
      <c r="C5" s="232"/>
      <c r="D5" s="232"/>
      <c r="E5" s="232"/>
    </row>
    <row r="6" spans="1:5" ht="9.75" customHeight="1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124" t="s">
        <v>3</v>
      </c>
      <c r="E7" s="1" t="s">
        <v>84</v>
      </c>
    </row>
    <row r="8" spans="1:5" ht="15" customHeight="1" x14ac:dyDescent="0.25">
      <c r="A8" s="234" t="s">
        <v>89</v>
      </c>
      <c r="B8" s="173" t="s">
        <v>90</v>
      </c>
      <c r="C8" s="174">
        <v>428</v>
      </c>
      <c r="D8" s="36">
        <v>160</v>
      </c>
      <c r="E8" s="179" t="s">
        <v>91</v>
      </c>
    </row>
    <row r="9" spans="1:5" x14ac:dyDescent="0.25">
      <c r="A9" s="235"/>
      <c r="B9" s="175" t="s">
        <v>92</v>
      </c>
      <c r="C9" s="176">
        <v>99</v>
      </c>
      <c r="D9" s="62">
        <v>99</v>
      </c>
      <c r="E9" s="180" t="s">
        <v>93</v>
      </c>
    </row>
    <row r="10" spans="1:5" x14ac:dyDescent="0.25">
      <c r="A10" s="235"/>
      <c r="B10" s="175" t="s">
        <v>94</v>
      </c>
      <c r="C10" s="176">
        <v>553</v>
      </c>
      <c r="D10" s="62">
        <v>553</v>
      </c>
      <c r="E10" s="180" t="s">
        <v>93</v>
      </c>
    </row>
    <row r="11" spans="1:5" x14ac:dyDescent="0.25">
      <c r="A11" s="235"/>
      <c r="B11" s="175" t="s">
        <v>95</v>
      </c>
      <c r="C11" s="176">
        <v>543</v>
      </c>
      <c r="D11" s="62">
        <v>543</v>
      </c>
      <c r="E11" s="180" t="s">
        <v>93</v>
      </c>
    </row>
    <row r="12" spans="1:5" x14ac:dyDescent="0.25">
      <c r="A12" s="235"/>
      <c r="B12" s="177" t="s">
        <v>96</v>
      </c>
      <c r="C12" s="176">
        <v>1222</v>
      </c>
      <c r="D12" s="62">
        <v>1222</v>
      </c>
      <c r="E12" s="181" t="s">
        <v>97</v>
      </c>
    </row>
    <row r="13" spans="1:5" x14ac:dyDescent="0.25">
      <c r="A13" s="235"/>
      <c r="B13" s="175" t="s">
        <v>98</v>
      </c>
      <c r="C13" s="176">
        <v>562</v>
      </c>
      <c r="D13" s="62">
        <v>562</v>
      </c>
      <c r="E13" s="180" t="s">
        <v>99</v>
      </c>
    </row>
    <row r="14" spans="1:5" x14ac:dyDescent="0.25">
      <c r="A14" s="235"/>
      <c r="B14" s="175" t="s">
        <v>100</v>
      </c>
      <c r="C14" s="176">
        <v>209</v>
      </c>
      <c r="D14" s="62">
        <v>209</v>
      </c>
      <c r="E14" s="180" t="s">
        <v>99</v>
      </c>
    </row>
    <row r="15" spans="1:5" x14ac:dyDescent="0.25">
      <c r="A15" s="235"/>
      <c r="B15" s="175" t="s">
        <v>101</v>
      </c>
      <c r="C15" s="176">
        <v>84</v>
      </c>
      <c r="D15" s="62">
        <v>84</v>
      </c>
      <c r="E15" s="180" t="s">
        <v>99</v>
      </c>
    </row>
    <row r="16" spans="1:5" x14ac:dyDescent="0.25">
      <c r="A16" s="235"/>
      <c r="B16" s="175" t="s">
        <v>102</v>
      </c>
      <c r="C16" s="176">
        <v>1258</v>
      </c>
      <c r="D16" s="62">
        <v>1030</v>
      </c>
      <c r="E16" s="180" t="s">
        <v>99</v>
      </c>
    </row>
    <row r="17" spans="1:5" x14ac:dyDescent="0.25">
      <c r="A17" s="235"/>
      <c r="B17" s="175" t="s">
        <v>103</v>
      </c>
      <c r="C17" s="176">
        <v>198</v>
      </c>
      <c r="D17" s="62">
        <v>20</v>
      </c>
      <c r="E17" s="181" t="s">
        <v>97</v>
      </c>
    </row>
    <row r="18" spans="1:5" x14ac:dyDescent="0.25">
      <c r="A18" s="235"/>
      <c r="B18" s="175" t="s">
        <v>104</v>
      </c>
      <c r="C18" s="176">
        <v>3615</v>
      </c>
      <c r="D18" s="62">
        <v>340</v>
      </c>
      <c r="E18" s="181" t="s">
        <v>97</v>
      </c>
    </row>
    <row r="19" spans="1:5" x14ac:dyDescent="0.25">
      <c r="A19" s="235"/>
      <c r="B19" s="175">
        <v>4700</v>
      </c>
      <c r="C19" s="176">
        <v>908</v>
      </c>
      <c r="D19" s="62">
        <v>908</v>
      </c>
      <c r="E19" s="180" t="s">
        <v>105</v>
      </c>
    </row>
    <row r="20" spans="1:5" x14ac:dyDescent="0.25">
      <c r="A20" s="235"/>
      <c r="B20" s="175">
        <v>4702</v>
      </c>
      <c r="C20" s="176">
        <v>853</v>
      </c>
      <c r="D20" s="62">
        <v>853</v>
      </c>
      <c r="E20" s="180" t="s">
        <v>105</v>
      </c>
    </row>
    <row r="21" spans="1:5" x14ac:dyDescent="0.25">
      <c r="A21" s="235"/>
      <c r="B21" s="175" t="s">
        <v>106</v>
      </c>
      <c r="C21" s="176">
        <v>8</v>
      </c>
      <c r="D21" s="62">
        <v>8</v>
      </c>
      <c r="E21" s="180" t="s">
        <v>105</v>
      </c>
    </row>
    <row r="22" spans="1:5" x14ac:dyDescent="0.25">
      <c r="A22" s="235"/>
      <c r="B22" s="175" t="s">
        <v>107</v>
      </c>
      <c r="C22" s="176">
        <v>1621</v>
      </c>
      <c r="D22" s="62">
        <v>1621</v>
      </c>
      <c r="E22" s="180" t="s">
        <v>105</v>
      </c>
    </row>
    <row r="23" spans="1:5" x14ac:dyDescent="0.25">
      <c r="A23" s="235"/>
      <c r="B23" s="175" t="s">
        <v>108</v>
      </c>
      <c r="C23" s="176">
        <v>309</v>
      </c>
      <c r="D23" s="62">
        <v>309</v>
      </c>
      <c r="E23" s="180" t="s">
        <v>105</v>
      </c>
    </row>
    <row r="24" spans="1:5" x14ac:dyDescent="0.25">
      <c r="A24" s="235"/>
      <c r="B24" s="175" t="s">
        <v>109</v>
      </c>
      <c r="C24" s="176">
        <v>193</v>
      </c>
      <c r="D24" s="62">
        <v>193</v>
      </c>
      <c r="E24" s="180" t="s">
        <v>105</v>
      </c>
    </row>
    <row r="25" spans="1:5" x14ac:dyDescent="0.25">
      <c r="A25" s="235"/>
      <c r="B25" s="175" t="s">
        <v>110</v>
      </c>
      <c r="C25" s="176">
        <v>59</v>
      </c>
      <c r="D25" s="62">
        <v>59</v>
      </c>
      <c r="E25" s="180" t="s">
        <v>105</v>
      </c>
    </row>
    <row r="26" spans="1:5" x14ac:dyDescent="0.25">
      <c r="A26" s="235"/>
      <c r="B26" s="175" t="s">
        <v>111</v>
      </c>
      <c r="C26" s="176">
        <v>333</v>
      </c>
      <c r="D26" s="62">
        <v>333</v>
      </c>
      <c r="E26" s="180" t="s">
        <v>105</v>
      </c>
    </row>
    <row r="27" spans="1:5" x14ac:dyDescent="0.25">
      <c r="A27" s="235"/>
      <c r="B27" s="175" t="s">
        <v>168</v>
      </c>
      <c r="C27" s="176">
        <v>8698</v>
      </c>
      <c r="D27" s="62">
        <v>1634</v>
      </c>
      <c r="E27" s="180" t="s">
        <v>93</v>
      </c>
    </row>
    <row r="28" spans="1:5" x14ac:dyDescent="0.25">
      <c r="A28" s="235"/>
      <c r="B28" s="175" t="s">
        <v>172</v>
      </c>
      <c r="C28" s="176">
        <v>150</v>
      </c>
      <c r="D28" s="62">
        <v>115</v>
      </c>
      <c r="E28" s="180" t="s">
        <v>93</v>
      </c>
    </row>
    <row r="29" spans="1:5" x14ac:dyDescent="0.25">
      <c r="A29" s="235"/>
      <c r="B29" s="175" t="s">
        <v>173</v>
      </c>
      <c r="C29" s="176">
        <v>335</v>
      </c>
      <c r="D29" s="62">
        <v>335</v>
      </c>
      <c r="E29" s="180" t="s">
        <v>93</v>
      </c>
    </row>
    <row r="30" spans="1:5" ht="15.75" thickBot="1" x14ac:dyDescent="0.3">
      <c r="A30" s="236"/>
      <c r="B30" s="167" t="s">
        <v>174</v>
      </c>
      <c r="C30" s="178">
        <v>610</v>
      </c>
      <c r="D30" s="78">
        <v>525</v>
      </c>
      <c r="E30" s="182" t="s">
        <v>93</v>
      </c>
    </row>
    <row r="31" spans="1:5" ht="16.5" thickBot="1" x14ac:dyDescent="0.3">
      <c r="A31" s="219" t="s">
        <v>6</v>
      </c>
      <c r="B31" s="208"/>
      <c r="C31" s="209"/>
      <c r="D31" s="166">
        <f>SUM(D8:D30)</f>
        <v>11715</v>
      </c>
      <c r="E31" s="161"/>
    </row>
    <row r="32" spans="1:5" ht="12" customHeight="1" x14ac:dyDescent="0.25">
      <c r="A32" s="119"/>
      <c r="B32" s="119"/>
      <c r="C32" s="119"/>
      <c r="D32" s="120"/>
    </row>
    <row r="33" spans="1:5" ht="16.5" customHeight="1" x14ac:dyDescent="0.25">
      <c r="A33" s="233" t="s">
        <v>112</v>
      </c>
      <c r="B33" s="233"/>
      <c r="C33" s="233"/>
      <c r="D33" s="233"/>
      <c r="E33" s="233"/>
    </row>
    <row r="34" spans="1:5" ht="15.75" thickBot="1" x14ac:dyDescent="0.3">
      <c r="A34" s="129"/>
      <c r="B34" s="129"/>
      <c r="C34" s="129"/>
      <c r="D34" s="129"/>
      <c r="E34" s="129"/>
    </row>
    <row r="35" spans="1:5" ht="26.25" thickBot="1" x14ac:dyDescent="0.3">
      <c r="A35" s="41" t="s">
        <v>0</v>
      </c>
      <c r="B35" s="40" t="s">
        <v>1</v>
      </c>
      <c r="C35" s="114" t="s">
        <v>2</v>
      </c>
      <c r="D35" s="39" t="s">
        <v>3</v>
      </c>
      <c r="E35" s="115" t="s">
        <v>84</v>
      </c>
    </row>
    <row r="36" spans="1:5" ht="26.25" thickBot="1" x14ac:dyDescent="0.3">
      <c r="A36" s="81" t="s">
        <v>89</v>
      </c>
      <c r="B36" s="127" t="s">
        <v>96</v>
      </c>
      <c r="C36" s="118">
        <v>1222</v>
      </c>
      <c r="D36" s="130">
        <v>1222</v>
      </c>
      <c r="E36" s="131" t="s">
        <v>176</v>
      </c>
    </row>
    <row r="37" spans="1:5" ht="16.5" thickBot="1" x14ac:dyDescent="0.3">
      <c r="A37" s="219" t="s">
        <v>6</v>
      </c>
      <c r="B37" s="220"/>
      <c r="C37" s="221"/>
      <c r="D37" s="33">
        <f>SUM(D36:D36)</f>
        <v>1222</v>
      </c>
      <c r="E37" s="32"/>
    </row>
    <row r="38" spans="1:5" ht="15.75" x14ac:dyDescent="0.25">
      <c r="A38" s="119"/>
      <c r="B38" s="119"/>
      <c r="C38" s="119"/>
      <c r="D38" s="120"/>
    </row>
    <row r="39" spans="1:5" x14ac:dyDescent="0.25">
      <c r="A39" s="205" t="s">
        <v>12</v>
      </c>
      <c r="B39" s="205"/>
      <c r="C39" s="205"/>
      <c r="D39" s="205"/>
      <c r="E39" s="205"/>
    </row>
    <row r="40" spans="1:5" ht="15.75" thickBot="1" x14ac:dyDescent="0.3">
      <c r="A40" s="8"/>
    </row>
    <row r="41" spans="1:5" ht="30.75" thickBot="1" x14ac:dyDescent="0.3">
      <c r="A41" s="132" t="s">
        <v>7</v>
      </c>
      <c r="B41" s="133" t="s">
        <v>16</v>
      </c>
      <c r="C41" s="51" t="s">
        <v>17</v>
      </c>
      <c r="D41" s="134" t="s">
        <v>14</v>
      </c>
      <c r="E41" s="135" t="s">
        <v>13</v>
      </c>
    </row>
    <row r="42" spans="1:5" x14ac:dyDescent="0.25">
      <c r="A42" s="7" t="s">
        <v>8</v>
      </c>
      <c r="B42" s="49">
        <f>D31</f>
        <v>11715</v>
      </c>
      <c r="C42" s="52"/>
      <c r="D42" s="60">
        <f>B42*C42</f>
        <v>0</v>
      </c>
      <c r="E42" s="56">
        <f>D42*4</f>
        <v>0</v>
      </c>
    </row>
    <row r="43" spans="1:5" ht="15.75" thickBot="1" x14ac:dyDescent="0.3">
      <c r="A43" s="136" t="s">
        <v>33</v>
      </c>
      <c r="B43" s="137">
        <f>D37</f>
        <v>1222</v>
      </c>
      <c r="C43" s="138"/>
      <c r="D43" s="139">
        <f>B43*C43</f>
        <v>0</v>
      </c>
      <c r="E43" s="140">
        <f>D43*2</f>
        <v>0</v>
      </c>
    </row>
    <row r="44" spans="1:5" x14ac:dyDescent="0.25">
      <c r="A44" s="229" t="s">
        <v>4</v>
      </c>
      <c r="B44" s="230"/>
      <c r="C44" s="230"/>
      <c r="D44" s="231"/>
      <c r="E44" s="104">
        <f>SUM(E42:E43)</f>
        <v>0</v>
      </c>
    </row>
    <row r="45" spans="1:5" x14ac:dyDescent="0.25">
      <c r="A45" s="213" t="s">
        <v>9</v>
      </c>
      <c r="B45" s="214"/>
      <c r="C45" s="214"/>
      <c r="D45" s="227"/>
      <c r="E45" s="105">
        <f>E44/100*21</f>
        <v>0</v>
      </c>
    </row>
    <row r="46" spans="1:5" ht="15.75" thickBot="1" x14ac:dyDescent="0.3">
      <c r="A46" s="216" t="s">
        <v>5</v>
      </c>
      <c r="B46" s="217"/>
      <c r="C46" s="217"/>
      <c r="D46" s="225"/>
      <c r="E46" s="106">
        <f>E44+E45</f>
        <v>0</v>
      </c>
    </row>
    <row r="49" spans="1:5" x14ac:dyDescent="0.25">
      <c r="A49" s="228"/>
      <c r="B49" s="228"/>
      <c r="C49" s="228"/>
      <c r="D49" s="228"/>
      <c r="E49" s="228"/>
    </row>
  </sheetData>
  <mergeCells count="11">
    <mergeCell ref="A39:E39"/>
    <mergeCell ref="A44:D44"/>
    <mergeCell ref="A45:D45"/>
    <mergeCell ref="A46:D46"/>
    <mergeCell ref="A49:E49"/>
    <mergeCell ref="A37:C37"/>
    <mergeCell ref="A3:E3"/>
    <mergeCell ref="A5:E5"/>
    <mergeCell ref="A31:C31"/>
    <mergeCell ref="A33:E33"/>
    <mergeCell ref="A8:A30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86958-8A7A-4A22-8C51-C4CAA424EF51}">
  <dimension ref="A1:E33"/>
  <sheetViews>
    <sheetView topLeftCell="A8" workbookViewId="0">
      <selection activeCell="G17" sqref="G17"/>
    </sheetView>
  </sheetViews>
  <sheetFormatPr defaultColWidth="16.7109375" defaultRowHeight="15" x14ac:dyDescent="0.25"/>
  <cols>
    <col min="1" max="1" width="13.140625" customWidth="1"/>
    <col min="2" max="2" width="16.140625" customWidth="1"/>
    <col min="3" max="3" width="17.42578125" customWidth="1"/>
    <col min="4" max="4" width="15.42578125" customWidth="1"/>
    <col min="5" max="5" width="20.140625" customWidth="1"/>
  </cols>
  <sheetData>
    <row r="1" spans="1:5" x14ac:dyDescent="0.25">
      <c r="D1" s="13"/>
      <c r="E1" s="13" t="s">
        <v>11</v>
      </c>
    </row>
    <row r="3" spans="1:5" x14ac:dyDescent="0.25">
      <c r="A3" s="205" t="s">
        <v>113</v>
      </c>
      <c r="B3" s="205"/>
      <c r="C3" s="205"/>
      <c r="D3" s="205"/>
      <c r="E3" s="205"/>
    </row>
    <row r="4" spans="1:5" x14ac:dyDescent="0.25">
      <c r="A4" s="112"/>
      <c r="B4" s="112"/>
      <c r="C4" s="112"/>
      <c r="D4" s="112"/>
    </row>
    <row r="5" spans="1:5" ht="33" customHeight="1" x14ac:dyDescent="0.25">
      <c r="A5" s="233" t="s">
        <v>114</v>
      </c>
      <c r="B5" s="233"/>
      <c r="C5" s="233"/>
      <c r="D5" s="233"/>
      <c r="E5" s="233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84</v>
      </c>
    </row>
    <row r="8" spans="1:5" ht="18.75" customHeight="1" x14ac:dyDescent="0.25">
      <c r="A8" s="237" t="s">
        <v>115</v>
      </c>
      <c r="B8" s="141" t="s">
        <v>116</v>
      </c>
      <c r="C8" s="126">
        <v>697</v>
      </c>
      <c r="D8" s="36">
        <v>697</v>
      </c>
      <c r="E8" s="240" t="s">
        <v>117</v>
      </c>
    </row>
    <row r="9" spans="1:5" ht="18.75" customHeight="1" x14ac:dyDescent="0.25">
      <c r="A9" s="238"/>
      <c r="B9" s="142" t="s">
        <v>118</v>
      </c>
      <c r="C9" s="143">
        <v>150</v>
      </c>
      <c r="D9" s="47">
        <v>130</v>
      </c>
      <c r="E9" s="241"/>
    </row>
    <row r="10" spans="1:5" ht="15.75" thickBot="1" x14ac:dyDescent="0.3">
      <c r="A10" s="239"/>
      <c r="B10" s="144" t="s">
        <v>119</v>
      </c>
      <c r="C10" s="118">
        <v>39026</v>
      </c>
      <c r="D10" s="62">
        <v>300</v>
      </c>
      <c r="E10" s="242"/>
    </row>
    <row r="11" spans="1:5" ht="16.5" thickBot="1" x14ac:dyDescent="0.3">
      <c r="A11" s="219" t="s">
        <v>6</v>
      </c>
      <c r="B11" s="220"/>
      <c r="C11" s="221"/>
      <c r="D11" s="33">
        <f>SUM(D8:D10)</f>
        <v>1127</v>
      </c>
      <c r="E11" s="32"/>
    </row>
    <row r="12" spans="1:5" ht="15.75" x14ac:dyDescent="0.25">
      <c r="A12" s="119"/>
      <c r="B12" s="119"/>
      <c r="C12" s="119"/>
      <c r="D12" s="120"/>
    </row>
    <row r="13" spans="1:5" ht="15.75" x14ac:dyDescent="0.25">
      <c r="A13" s="119"/>
      <c r="B13" s="119"/>
      <c r="C13" s="119"/>
      <c r="D13" s="120"/>
    </row>
    <row r="14" spans="1:5" ht="15.75" x14ac:dyDescent="0.25">
      <c r="A14" s="119" t="s">
        <v>120</v>
      </c>
      <c r="B14" s="119"/>
      <c r="C14" s="119"/>
      <c r="D14" s="120"/>
    </row>
    <row r="15" spans="1:5" ht="16.5" thickBot="1" x14ac:dyDescent="0.3">
      <c r="A15" s="119"/>
      <c r="B15" s="119"/>
      <c r="C15" s="119"/>
      <c r="D15" s="120"/>
    </row>
    <row r="16" spans="1:5" ht="26.25" thickBot="1" x14ac:dyDescent="0.3">
      <c r="A16" s="41" t="s">
        <v>0</v>
      </c>
      <c r="B16" s="40" t="s">
        <v>1</v>
      </c>
      <c r="C16" s="114" t="s">
        <v>2</v>
      </c>
      <c r="D16" s="39" t="s">
        <v>3</v>
      </c>
      <c r="E16" s="115" t="s">
        <v>84</v>
      </c>
    </row>
    <row r="17" spans="1:5" x14ac:dyDescent="0.25">
      <c r="A17" s="237" t="s">
        <v>115</v>
      </c>
      <c r="B17" s="141" t="s">
        <v>116</v>
      </c>
      <c r="C17" s="126">
        <v>697</v>
      </c>
      <c r="D17" s="36">
        <v>697</v>
      </c>
      <c r="E17" s="240" t="s">
        <v>176</v>
      </c>
    </row>
    <row r="18" spans="1:5" x14ac:dyDescent="0.25">
      <c r="A18" s="238"/>
      <c r="B18" s="142" t="s">
        <v>118</v>
      </c>
      <c r="C18" s="143">
        <v>150</v>
      </c>
      <c r="D18" s="47">
        <v>130</v>
      </c>
      <c r="E18" s="241"/>
    </row>
    <row r="19" spans="1:5" ht="15.75" thickBot="1" x14ac:dyDescent="0.3">
      <c r="A19" s="239"/>
      <c r="B19" s="144" t="s">
        <v>119</v>
      </c>
      <c r="C19" s="118">
        <v>39026</v>
      </c>
      <c r="D19" s="62">
        <v>300</v>
      </c>
      <c r="E19" s="242"/>
    </row>
    <row r="20" spans="1:5" ht="16.5" thickBot="1" x14ac:dyDescent="0.3">
      <c r="A20" s="219" t="s">
        <v>6</v>
      </c>
      <c r="B20" s="220"/>
      <c r="C20" s="221"/>
      <c r="D20" s="33">
        <f>SUM(D17:D19)</f>
        <v>1127</v>
      </c>
      <c r="E20" s="32"/>
    </row>
    <row r="21" spans="1:5" ht="15.75" x14ac:dyDescent="0.25">
      <c r="A21" s="119"/>
      <c r="B21" s="119"/>
      <c r="C21" s="119"/>
      <c r="D21" s="120"/>
    </row>
    <row r="23" spans="1:5" x14ac:dyDescent="0.25">
      <c r="A23" s="205" t="s">
        <v>12</v>
      </c>
      <c r="B23" s="205"/>
      <c r="C23" s="205"/>
      <c r="D23" s="205"/>
      <c r="E23" s="205"/>
    </row>
    <row r="24" spans="1:5" ht="15.75" thickBot="1" x14ac:dyDescent="0.3">
      <c r="A24" s="8"/>
    </row>
    <row r="25" spans="1:5" ht="30.75" thickBot="1" x14ac:dyDescent="0.3">
      <c r="A25" s="132" t="s">
        <v>7</v>
      </c>
      <c r="B25" s="133" t="s">
        <v>16</v>
      </c>
      <c r="C25" s="51" t="s">
        <v>17</v>
      </c>
      <c r="D25" s="135" t="s">
        <v>14</v>
      </c>
      <c r="E25" s="135" t="s">
        <v>13</v>
      </c>
    </row>
    <row r="26" spans="1:5" x14ac:dyDescent="0.25">
      <c r="A26" s="7" t="s">
        <v>8</v>
      </c>
      <c r="B26" s="49">
        <f>D11</f>
        <v>1127</v>
      </c>
      <c r="C26" s="52"/>
      <c r="D26" s="56">
        <f>B26*C26</f>
        <v>0</v>
      </c>
      <c r="E26" s="60">
        <f>D26*4</f>
        <v>0</v>
      </c>
    </row>
    <row r="27" spans="1:5" ht="15.75" thickBot="1" x14ac:dyDescent="0.3">
      <c r="A27" s="136" t="s">
        <v>33</v>
      </c>
      <c r="B27" s="137">
        <f>D20</f>
        <v>1127</v>
      </c>
      <c r="C27" s="138"/>
      <c r="D27" s="140">
        <f>B27*C27</f>
        <v>0</v>
      </c>
      <c r="E27" s="139">
        <f>D27*2</f>
        <v>0</v>
      </c>
    </row>
    <row r="28" spans="1:5" x14ac:dyDescent="0.25">
      <c r="A28" s="229" t="s">
        <v>4</v>
      </c>
      <c r="B28" s="230"/>
      <c r="C28" s="230"/>
      <c r="D28" s="231"/>
      <c r="E28" s="104">
        <f>SUM(E26:E27)</f>
        <v>0</v>
      </c>
    </row>
    <row r="29" spans="1:5" x14ac:dyDescent="0.25">
      <c r="A29" s="213" t="s">
        <v>9</v>
      </c>
      <c r="B29" s="214"/>
      <c r="C29" s="214"/>
      <c r="D29" s="227"/>
      <c r="E29" s="105">
        <f>E28/100*21</f>
        <v>0</v>
      </c>
    </row>
    <row r="30" spans="1:5" ht="15.75" thickBot="1" x14ac:dyDescent="0.3">
      <c r="A30" s="216" t="s">
        <v>5</v>
      </c>
      <c r="B30" s="217"/>
      <c r="C30" s="217"/>
      <c r="D30" s="225"/>
      <c r="E30" s="106">
        <f>E28+E29</f>
        <v>0</v>
      </c>
    </row>
    <row r="33" spans="1:5" x14ac:dyDescent="0.25">
      <c r="A33" s="228"/>
      <c r="B33" s="228"/>
      <c r="C33" s="228"/>
      <c r="D33" s="228"/>
      <c r="E33" s="228"/>
    </row>
  </sheetData>
  <mergeCells count="13">
    <mergeCell ref="A33:E33"/>
    <mergeCell ref="A3:E3"/>
    <mergeCell ref="A5:E5"/>
    <mergeCell ref="A8:A10"/>
    <mergeCell ref="E8:E10"/>
    <mergeCell ref="A11:C11"/>
    <mergeCell ref="A17:A19"/>
    <mergeCell ref="E17:E19"/>
    <mergeCell ref="A20:C20"/>
    <mergeCell ref="A23:E23"/>
    <mergeCell ref="A28:D28"/>
    <mergeCell ref="A29:D29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C5FE7-ABE3-4736-9DCC-3F992E4AE9AA}">
  <dimension ref="A1:E20"/>
  <sheetViews>
    <sheetView workbookViewId="0">
      <selection activeCell="C17" sqref="C17"/>
    </sheetView>
  </sheetViews>
  <sheetFormatPr defaultColWidth="16.7109375" defaultRowHeight="15" x14ac:dyDescent="0.25"/>
  <cols>
    <col min="1" max="1" width="16.28515625" customWidth="1"/>
    <col min="2" max="2" width="13" customWidth="1"/>
    <col min="3" max="3" width="17" customWidth="1"/>
    <col min="4" max="4" width="15.85546875" customWidth="1"/>
    <col min="5" max="5" width="18.5703125" customWidth="1"/>
  </cols>
  <sheetData>
    <row r="1" spans="1:5" x14ac:dyDescent="0.25">
      <c r="E1" s="13" t="s">
        <v>11</v>
      </c>
    </row>
    <row r="3" spans="1:5" x14ac:dyDescent="0.25">
      <c r="A3" s="205" t="s">
        <v>34</v>
      </c>
      <c r="B3" s="205"/>
      <c r="C3" s="205"/>
      <c r="D3" s="205"/>
      <c r="E3" s="205"/>
    </row>
    <row r="4" spans="1:5" x14ac:dyDescent="0.25">
      <c r="A4" s="19"/>
      <c r="B4" s="19"/>
      <c r="C4" s="19"/>
      <c r="D4" s="19"/>
    </row>
    <row r="5" spans="1:5" ht="18" customHeight="1" x14ac:dyDescent="0.25">
      <c r="A5" s="206" t="s">
        <v>78</v>
      </c>
      <c r="B5" s="206"/>
      <c r="C5" s="206"/>
      <c r="D5" s="206"/>
      <c r="E5" s="206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" t="s">
        <v>2</v>
      </c>
      <c r="D7" s="39" t="s">
        <v>3</v>
      </c>
      <c r="E7" s="38" t="s">
        <v>10</v>
      </c>
    </row>
    <row r="8" spans="1:5" ht="15.75" thickBot="1" x14ac:dyDescent="0.3">
      <c r="A8" s="20" t="s">
        <v>44</v>
      </c>
      <c r="B8" s="11" t="s">
        <v>35</v>
      </c>
      <c r="C8" s="4">
        <v>2572</v>
      </c>
      <c r="D8" s="36">
        <v>550</v>
      </c>
      <c r="E8" s="35" t="s">
        <v>37</v>
      </c>
    </row>
    <row r="9" spans="1:5" ht="16.5" thickBot="1" x14ac:dyDescent="0.3">
      <c r="A9" s="219" t="s">
        <v>6</v>
      </c>
      <c r="B9" s="220"/>
      <c r="C9" s="221"/>
      <c r="D9" s="33">
        <f>SUM(D8:D8)</f>
        <v>550</v>
      </c>
      <c r="E9" s="32"/>
    </row>
    <row r="10" spans="1:5" ht="15.75" x14ac:dyDescent="0.25">
      <c r="A10" s="3"/>
      <c r="B10" s="3"/>
      <c r="C10" s="3"/>
      <c r="D10" s="3"/>
    </row>
    <row r="11" spans="1:5" ht="15.75" x14ac:dyDescent="0.25">
      <c r="A11" s="3"/>
      <c r="B11" s="3"/>
      <c r="C11" s="3"/>
      <c r="D11" s="3"/>
    </row>
    <row r="12" spans="1:5" ht="15.75" x14ac:dyDescent="0.25">
      <c r="A12" s="3"/>
      <c r="B12" s="3"/>
      <c r="C12" s="3"/>
      <c r="D12" s="3"/>
    </row>
    <row r="14" spans="1:5" x14ac:dyDescent="0.25">
      <c r="A14" s="205" t="s">
        <v>12</v>
      </c>
      <c r="B14" s="205"/>
      <c r="C14" s="205"/>
      <c r="D14" s="205"/>
      <c r="E14" s="205"/>
    </row>
    <row r="15" spans="1:5" ht="15.75" thickBot="1" x14ac:dyDescent="0.3">
      <c r="A15" s="8"/>
    </row>
    <row r="16" spans="1:5" ht="30.75" thickBot="1" x14ac:dyDescent="0.3">
      <c r="A16" s="5" t="s">
        <v>7</v>
      </c>
      <c r="B16" s="48" t="s">
        <v>16</v>
      </c>
      <c r="C16" s="51" t="s">
        <v>17</v>
      </c>
      <c r="D16" s="57" t="s">
        <v>14</v>
      </c>
      <c r="E16" s="55" t="s">
        <v>13</v>
      </c>
    </row>
    <row r="17" spans="1:5" ht="15.75" thickBot="1" x14ac:dyDescent="0.3">
      <c r="A17" s="7" t="s">
        <v>8</v>
      </c>
      <c r="B17" s="49">
        <f>D9</f>
        <v>550</v>
      </c>
      <c r="C17" s="54"/>
      <c r="D17" s="58">
        <f>B17*C17</f>
        <v>0</v>
      </c>
      <c r="E17" s="56">
        <f>D17*6</f>
        <v>0</v>
      </c>
    </row>
    <row r="18" spans="1:5" x14ac:dyDescent="0.25">
      <c r="A18" s="222" t="s">
        <v>4</v>
      </c>
      <c r="B18" s="223"/>
      <c r="C18" s="223"/>
      <c r="D18" s="224"/>
      <c r="E18" s="14">
        <f>E17</f>
        <v>0</v>
      </c>
    </row>
    <row r="19" spans="1:5" x14ac:dyDescent="0.25">
      <c r="A19" s="213" t="s">
        <v>9</v>
      </c>
      <c r="B19" s="214"/>
      <c r="C19" s="214"/>
      <c r="D19" s="215"/>
      <c r="E19" s="15">
        <f>E18/100*21</f>
        <v>0</v>
      </c>
    </row>
    <row r="20" spans="1:5" ht="15.75" thickBot="1" x14ac:dyDescent="0.3">
      <c r="A20" s="216" t="s">
        <v>5</v>
      </c>
      <c r="B20" s="217"/>
      <c r="C20" s="217"/>
      <c r="D20" s="218"/>
      <c r="E20" s="16">
        <f>E18+E19</f>
        <v>0</v>
      </c>
    </row>
  </sheetData>
  <mergeCells count="7">
    <mergeCell ref="A19:D19"/>
    <mergeCell ref="A20:D20"/>
    <mergeCell ref="A3:E3"/>
    <mergeCell ref="A5:E5"/>
    <mergeCell ref="A9:C9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34C45-90FF-4B62-9BC6-8E6B3F00B63F}">
  <dimension ref="A1:E45"/>
  <sheetViews>
    <sheetView topLeftCell="A9" workbookViewId="0">
      <selection activeCell="G27" sqref="G27"/>
    </sheetView>
  </sheetViews>
  <sheetFormatPr defaultColWidth="16.7109375" defaultRowHeight="15" x14ac:dyDescent="0.25"/>
  <cols>
    <col min="1" max="1" width="17.5703125" customWidth="1"/>
    <col min="2" max="2" width="14.42578125" customWidth="1"/>
    <col min="3" max="3" width="16.140625" customWidth="1"/>
    <col min="4" max="4" width="16.42578125" customWidth="1"/>
    <col min="5" max="5" width="17" customWidth="1"/>
  </cols>
  <sheetData>
    <row r="1" spans="1:5" x14ac:dyDescent="0.25">
      <c r="D1" s="13" t="s">
        <v>11</v>
      </c>
      <c r="E1" s="13"/>
    </row>
    <row r="3" spans="1:5" x14ac:dyDescent="0.25">
      <c r="A3" s="205" t="s">
        <v>53</v>
      </c>
      <c r="B3" s="205"/>
      <c r="C3" s="205"/>
      <c r="D3" s="205"/>
      <c r="E3" s="69"/>
    </row>
    <row r="4" spans="1:5" x14ac:dyDescent="0.25">
      <c r="A4" s="244" t="s">
        <v>54</v>
      </c>
      <c r="B4" s="244"/>
      <c r="C4" s="244"/>
      <c r="D4" s="244"/>
    </row>
    <row r="5" spans="1:5" ht="16.5" customHeight="1" x14ac:dyDescent="0.25">
      <c r="A5" s="244"/>
      <c r="B5" s="244"/>
      <c r="C5" s="244"/>
      <c r="D5" s="244"/>
      <c r="E5" s="70"/>
    </row>
    <row r="6" spans="1:5" ht="15.75" thickBot="1" x14ac:dyDescent="0.3"/>
    <row r="7" spans="1:5" ht="26.25" thickBot="1" x14ac:dyDescent="0.3">
      <c r="A7" s="162" t="s">
        <v>0</v>
      </c>
      <c r="B7" s="163" t="s">
        <v>1</v>
      </c>
      <c r="C7" s="189" t="s">
        <v>2</v>
      </c>
      <c r="D7" s="190" t="s">
        <v>3</v>
      </c>
      <c r="E7" s="172" t="s">
        <v>10</v>
      </c>
    </row>
    <row r="8" spans="1:5" x14ac:dyDescent="0.25">
      <c r="A8" s="210" t="s">
        <v>55</v>
      </c>
      <c r="B8" s="11" t="s">
        <v>56</v>
      </c>
      <c r="C8" s="4">
        <v>211</v>
      </c>
      <c r="D8" s="192">
        <v>211</v>
      </c>
      <c r="E8" s="179" t="s">
        <v>175</v>
      </c>
    </row>
    <row r="9" spans="1:5" x14ac:dyDescent="0.25">
      <c r="A9" s="211"/>
      <c r="B9" s="9" t="s">
        <v>57</v>
      </c>
      <c r="C9" s="2">
        <v>483</v>
      </c>
      <c r="D9" s="183">
        <v>483</v>
      </c>
      <c r="E9" s="180" t="s">
        <v>175</v>
      </c>
    </row>
    <row r="10" spans="1:5" x14ac:dyDescent="0.25">
      <c r="A10" s="211"/>
      <c r="B10" s="9" t="s">
        <v>58</v>
      </c>
      <c r="C10" s="2">
        <v>980</v>
      </c>
      <c r="D10" s="183">
        <v>980</v>
      </c>
      <c r="E10" s="180" t="s">
        <v>175</v>
      </c>
    </row>
    <row r="11" spans="1:5" x14ac:dyDescent="0.25">
      <c r="A11" s="211"/>
      <c r="B11" s="9" t="s">
        <v>59</v>
      </c>
      <c r="C11" s="2">
        <v>192</v>
      </c>
      <c r="D11" s="183">
        <v>192</v>
      </c>
      <c r="E11" s="180" t="s">
        <v>175</v>
      </c>
    </row>
    <row r="12" spans="1:5" x14ac:dyDescent="0.25">
      <c r="A12" s="211"/>
      <c r="B12" s="9" t="s">
        <v>60</v>
      </c>
      <c r="C12" s="2">
        <v>998</v>
      </c>
      <c r="D12" s="183">
        <v>998</v>
      </c>
      <c r="E12" s="180" t="s">
        <v>175</v>
      </c>
    </row>
    <row r="13" spans="1:5" x14ac:dyDescent="0.25">
      <c r="A13" s="211"/>
      <c r="B13" s="9" t="s">
        <v>61</v>
      </c>
      <c r="C13" s="2">
        <v>193</v>
      </c>
      <c r="D13" s="183">
        <v>193</v>
      </c>
      <c r="E13" s="180" t="s">
        <v>175</v>
      </c>
    </row>
    <row r="14" spans="1:5" x14ac:dyDescent="0.25">
      <c r="A14" s="211"/>
      <c r="B14" s="9" t="s">
        <v>62</v>
      </c>
      <c r="C14" s="73">
        <v>1326</v>
      </c>
      <c r="D14" s="183">
        <v>1326</v>
      </c>
      <c r="E14" s="180" t="s">
        <v>175</v>
      </c>
    </row>
    <row r="15" spans="1:5" x14ac:dyDescent="0.25">
      <c r="A15" s="211"/>
      <c r="B15" s="9" t="s">
        <v>63</v>
      </c>
      <c r="C15" s="73">
        <v>196</v>
      </c>
      <c r="D15" s="183">
        <v>196</v>
      </c>
      <c r="E15" s="180" t="s">
        <v>175</v>
      </c>
    </row>
    <row r="16" spans="1:5" x14ac:dyDescent="0.25">
      <c r="A16" s="211"/>
      <c r="B16" s="9" t="s">
        <v>64</v>
      </c>
      <c r="C16" s="73">
        <v>604</v>
      </c>
      <c r="D16" s="183">
        <v>604</v>
      </c>
      <c r="E16" s="180" t="s">
        <v>175</v>
      </c>
    </row>
    <row r="17" spans="1:5" x14ac:dyDescent="0.25">
      <c r="A17" s="211"/>
      <c r="B17" s="9" t="s">
        <v>65</v>
      </c>
      <c r="C17" s="73">
        <v>91</v>
      </c>
      <c r="D17" s="183">
        <v>91</v>
      </c>
      <c r="E17" s="180" t="s">
        <v>175</v>
      </c>
    </row>
    <row r="18" spans="1:5" x14ac:dyDescent="0.25">
      <c r="A18" s="211"/>
      <c r="B18" s="9" t="s">
        <v>66</v>
      </c>
      <c r="C18" s="73">
        <v>438</v>
      </c>
      <c r="D18" s="183">
        <v>263</v>
      </c>
      <c r="E18" s="180" t="s">
        <v>175</v>
      </c>
    </row>
    <row r="19" spans="1:5" x14ac:dyDescent="0.25">
      <c r="A19" s="211"/>
      <c r="B19" s="9" t="s">
        <v>67</v>
      </c>
      <c r="C19" s="73">
        <v>88</v>
      </c>
      <c r="D19" s="183">
        <v>88</v>
      </c>
      <c r="E19" s="180" t="s">
        <v>175</v>
      </c>
    </row>
    <row r="20" spans="1:5" ht="15.75" thickBot="1" x14ac:dyDescent="0.3">
      <c r="A20" s="212"/>
      <c r="B20" s="74" t="s">
        <v>68</v>
      </c>
      <c r="C20" s="75">
        <v>1795</v>
      </c>
      <c r="D20" s="184">
        <v>1795</v>
      </c>
      <c r="E20" s="182" t="s">
        <v>175</v>
      </c>
    </row>
    <row r="21" spans="1:5" x14ac:dyDescent="0.25">
      <c r="A21" s="211" t="s">
        <v>69</v>
      </c>
      <c r="B21" s="25">
        <v>3458</v>
      </c>
      <c r="C21" s="76">
        <v>644</v>
      </c>
      <c r="D21" s="185">
        <v>300</v>
      </c>
      <c r="E21" s="191" t="s">
        <v>175</v>
      </c>
    </row>
    <row r="22" spans="1:5" x14ac:dyDescent="0.25">
      <c r="A22" s="211"/>
      <c r="B22" s="77">
        <v>3463</v>
      </c>
      <c r="C22" s="73">
        <v>2887</v>
      </c>
      <c r="D22" s="183">
        <v>2100</v>
      </c>
      <c r="E22" s="180" t="s">
        <v>175</v>
      </c>
    </row>
    <row r="23" spans="1:5" x14ac:dyDescent="0.25">
      <c r="A23" s="211"/>
      <c r="B23" s="77" t="s">
        <v>70</v>
      </c>
      <c r="C23" s="73">
        <v>163</v>
      </c>
      <c r="D23" s="183">
        <v>163</v>
      </c>
      <c r="E23" s="180" t="s">
        <v>175</v>
      </c>
    </row>
    <row r="24" spans="1:5" x14ac:dyDescent="0.25">
      <c r="A24" s="211"/>
      <c r="B24" s="77" t="s">
        <v>71</v>
      </c>
      <c r="C24" s="73">
        <v>77</v>
      </c>
      <c r="D24" s="183">
        <v>77</v>
      </c>
      <c r="E24" s="180" t="s">
        <v>175</v>
      </c>
    </row>
    <row r="25" spans="1:5" x14ac:dyDescent="0.25">
      <c r="A25" s="211"/>
      <c r="B25" s="77" t="s">
        <v>72</v>
      </c>
      <c r="C25" s="73">
        <v>1195</v>
      </c>
      <c r="D25" s="183">
        <v>1195</v>
      </c>
      <c r="E25" s="180" t="s">
        <v>175</v>
      </c>
    </row>
    <row r="26" spans="1:5" x14ac:dyDescent="0.25">
      <c r="A26" s="211"/>
      <c r="B26" s="77">
        <v>3472</v>
      </c>
      <c r="C26" s="73">
        <v>1251</v>
      </c>
      <c r="D26" s="183">
        <v>1251</v>
      </c>
      <c r="E26" s="180" t="s">
        <v>175</v>
      </c>
    </row>
    <row r="27" spans="1:5" x14ac:dyDescent="0.25">
      <c r="A27" s="211"/>
      <c r="B27" s="77">
        <v>3473</v>
      </c>
      <c r="C27" s="73">
        <v>817</v>
      </c>
      <c r="D27" s="183">
        <v>817</v>
      </c>
      <c r="E27" s="180" t="s">
        <v>175</v>
      </c>
    </row>
    <row r="28" spans="1:5" ht="15.75" thickBot="1" x14ac:dyDescent="0.3">
      <c r="A28" s="211"/>
      <c r="B28" s="193">
        <v>3475</v>
      </c>
      <c r="C28" s="194">
        <v>862</v>
      </c>
      <c r="D28" s="195">
        <v>500</v>
      </c>
      <c r="E28" s="196" t="s">
        <v>175</v>
      </c>
    </row>
    <row r="29" spans="1:5" ht="16.5" thickBot="1" x14ac:dyDescent="0.3">
      <c r="A29" s="219" t="s">
        <v>6</v>
      </c>
      <c r="B29" s="220"/>
      <c r="C29" s="221"/>
      <c r="D29" s="186">
        <f>SUM(D8:D28)</f>
        <v>13823</v>
      </c>
      <c r="E29" s="197"/>
    </row>
    <row r="30" spans="1:5" ht="15.75" x14ac:dyDescent="0.25">
      <c r="A30" s="3"/>
      <c r="B30" s="3"/>
      <c r="C30" s="3"/>
      <c r="D30" s="79"/>
    </row>
    <row r="31" spans="1:5" x14ac:dyDescent="0.25">
      <c r="A31" s="243" t="s">
        <v>73</v>
      </c>
      <c r="B31" s="243"/>
      <c r="C31" s="243"/>
      <c r="D31" s="243"/>
    </row>
    <row r="32" spans="1:5" ht="15.75" thickBot="1" x14ac:dyDescent="0.3"/>
    <row r="33" spans="1:5" ht="15.75" thickBot="1" x14ac:dyDescent="0.3">
      <c r="A33" s="71" t="s">
        <v>0</v>
      </c>
      <c r="B33" s="72" t="s">
        <v>1</v>
      </c>
      <c r="C33" s="1" t="s">
        <v>74</v>
      </c>
      <c r="D33" s="80"/>
    </row>
    <row r="34" spans="1:5" ht="26.25" thickBot="1" x14ac:dyDescent="0.3">
      <c r="A34" s="81" t="s">
        <v>75</v>
      </c>
      <c r="B34" s="188">
        <v>3570</v>
      </c>
      <c r="C34" s="187" t="s">
        <v>177</v>
      </c>
      <c r="D34" s="82"/>
    </row>
    <row r="35" spans="1:5" ht="16.5" thickBot="1" x14ac:dyDescent="0.3">
      <c r="A35" s="83" t="s">
        <v>76</v>
      </c>
      <c r="B35" s="84"/>
      <c r="C35" s="85">
        <v>2</v>
      </c>
      <c r="D35" s="86"/>
    </row>
    <row r="36" spans="1:5" ht="15.75" x14ac:dyDescent="0.25">
      <c r="A36" s="87"/>
      <c r="B36" s="87"/>
      <c r="C36" s="88"/>
      <c r="D36" s="86"/>
    </row>
    <row r="38" spans="1:5" x14ac:dyDescent="0.25">
      <c r="A38" s="205" t="s">
        <v>12</v>
      </c>
      <c r="B38" s="205"/>
      <c r="C38" s="205"/>
      <c r="D38" s="205"/>
    </row>
    <row r="39" spans="1:5" ht="15.75" thickBot="1" x14ac:dyDescent="0.3">
      <c r="A39" s="8"/>
    </row>
    <row r="40" spans="1:5" ht="30.75" thickBot="1" x14ac:dyDescent="0.3">
      <c r="A40" s="5" t="s">
        <v>7</v>
      </c>
      <c r="B40" s="6" t="s">
        <v>16</v>
      </c>
      <c r="C40" s="107"/>
      <c r="D40" s="89" t="s">
        <v>14</v>
      </c>
      <c r="E40" s="90" t="s">
        <v>13</v>
      </c>
    </row>
    <row r="41" spans="1:5" x14ac:dyDescent="0.25">
      <c r="A41" s="23" t="s">
        <v>8</v>
      </c>
      <c r="B41" s="91">
        <f>D29</f>
        <v>13823</v>
      </c>
      <c r="C41" s="92"/>
      <c r="D41" s="93">
        <f>B41*C41</f>
        <v>0</v>
      </c>
      <c r="E41" s="24">
        <f>D41*4</f>
        <v>0</v>
      </c>
    </row>
    <row r="42" spans="1:5" ht="15.75" thickBot="1" x14ac:dyDescent="0.3">
      <c r="A42" s="22" t="s">
        <v>33</v>
      </c>
      <c r="B42" s="94" t="s">
        <v>77</v>
      </c>
      <c r="C42" s="95"/>
      <c r="D42" s="96">
        <f>C42</f>
        <v>0</v>
      </c>
      <c r="E42" s="97">
        <f>D42*2</f>
        <v>0</v>
      </c>
    </row>
    <row r="43" spans="1:5" x14ac:dyDescent="0.25">
      <c r="A43" s="222" t="s">
        <v>4</v>
      </c>
      <c r="B43" s="223"/>
      <c r="C43" s="223"/>
      <c r="D43" s="224"/>
      <c r="E43" s="14">
        <f>SUM(E41:E42)</f>
        <v>0</v>
      </c>
    </row>
    <row r="44" spans="1:5" x14ac:dyDescent="0.25">
      <c r="A44" s="213" t="s">
        <v>9</v>
      </c>
      <c r="B44" s="214"/>
      <c r="C44" s="214"/>
      <c r="D44" s="215"/>
      <c r="E44" s="15">
        <f>E43/100*21</f>
        <v>0</v>
      </c>
    </row>
    <row r="45" spans="1:5" ht="15.75" thickBot="1" x14ac:dyDescent="0.3">
      <c r="A45" s="216" t="s">
        <v>5</v>
      </c>
      <c r="B45" s="217"/>
      <c r="C45" s="217"/>
      <c r="D45" s="218"/>
      <c r="E45" s="16">
        <f>E43+E44</f>
        <v>0</v>
      </c>
    </row>
  </sheetData>
  <mergeCells count="10">
    <mergeCell ref="A38:D38"/>
    <mergeCell ref="A43:D43"/>
    <mergeCell ref="A44:D44"/>
    <mergeCell ref="A45:D45"/>
    <mergeCell ref="A3:D3"/>
    <mergeCell ref="A8:A20"/>
    <mergeCell ref="A21:A28"/>
    <mergeCell ref="A29:C29"/>
    <mergeCell ref="A31:D31"/>
    <mergeCell ref="A4:D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E41B5-DD42-482C-AF74-CD0A5C89CE97}">
  <dimension ref="A1:E82"/>
  <sheetViews>
    <sheetView topLeftCell="A47" workbookViewId="0">
      <selection activeCell="G67" sqref="G67"/>
    </sheetView>
  </sheetViews>
  <sheetFormatPr defaultColWidth="16.7109375" defaultRowHeight="15" x14ac:dyDescent="0.25"/>
  <cols>
    <col min="1" max="1" width="13.140625" customWidth="1"/>
    <col min="3" max="3" width="13.85546875" customWidth="1"/>
    <col min="4" max="4" width="14" customWidth="1"/>
    <col min="5" max="5" width="26.5703125" customWidth="1"/>
  </cols>
  <sheetData>
    <row r="1" spans="1:5" x14ac:dyDescent="0.25">
      <c r="D1" s="13"/>
      <c r="E1" s="13" t="s">
        <v>11</v>
      </c>
    </row>
    <row r="2" spans="1:5" x14ac:dyDescent="0.25">
      <c r="D2" s="13"/>
      <c r="E2" s="13"/>
    </row>
    <row r="4" spans="1:5" x14ac:dyDescent="0.25">
      <c r="A4" s="205" t="s">
        <v>126</v>
      </c>
      <c r="B4" s="205"/>
      <c r="C4" s="205"/>
      <c r="D4" s="205"/>
      <c r="E4" s="205"/>
    </row>
    <row r="5" spans="1:5" x14ac:dyDescent="0.25">
      <c r="A5" s="113"/>
      <c r="B5" s="113"/>
      <c r="C5" s="113"/>
      <c r="D5" s="113"/>
    </row>
    <row r="6" spans="1:5" ht="14.25" customHeight="1" x14ac:dyDescent="0.25">
      <c r="A6" s="233" t="s">
        <v>127</v>
      </c>
      <c r="B6" s="233"/>
      <c r="C6" s="233"/>
      <c r="D6" s="233"/>
      <c r="E6" s="233"/>
    </row>
    <row r="7" spans="1:5" ht="15.75" thickBot="1" x14ac:dyDescent="0.3"/>
    <row r="8" spans="1:5" ht="26.25" thickBot="1" x14ac:dyDescent="0.3">
      <c r="A8" s="41" t="s">
        <v>0</v>
      </c>
      <c r="B8" s="40" t="s">
        <v>1</v>
      </c>
      <c r="C8" s="114" t="s">
        <v>2</v>
      </c>
      <c r="D8" s="39" t="s">
        <v>3</v>
      </c>
      <c r="E8" s="115" t="s">
        <v>84</v>
      </c>
    </row>
    <row r="9" spans="1:5" x14ac:dyDescent="0.25">
      <c r="A9" s="246" t="s">
        <v>128</v>
      </c>
      <c r="B9" s="125" t="s">
        <v>129</v>
      </c>
      <c r="C9" s="126">
        <v>187</v>
      </c>
      <c r="D9" s="36">
        <v>187</v>
      </c>
      <c r="E9" s="35" t="s">
        <v>15</v>
      </c>
    </row>
    <row r="10" spans="1:5" x14ac:dyDescent="0.25">
      <c r="A10" s="247"/>
      <c r="B10" s="117">
        <v>2616</v>
      </c>
      <c r="C10" s="118">
        <v>52</v>
      </c>
      <c r="D10" s="62">
        <v>52</v>
      </c>
      <c r="E10" s="34" t="s">
        <v>15</v>
      </c>
    </row>
    <row r="11" spans="1:5" x14ac:dyDescent="0.25">
      <c r="A11" s="247"/>
      <c r="B11" s="117" t="s">
        <v>130</v>
      </c>
      <c r="C11" s="118">
        <v>142</v>
      </c>
      <c r="D11" s="62">
        <v>142</v>
      </c>
      <c r="E11" s="34" t="s">
        <v>15</v>
      </c>
    </row>
    <row r="12" spans="1:5" x14ac:dyDescent="0.25">
      <c r="A12" s="247"/>
      <c r="B12" s="117" t="s">
        <v>131</v>
      </c>
      <c r="C12" s="118">
        <v>71</v>
      </c>
      <c r="D12" s="62">
        <v>71</v>
      </c>
      <c r="E12" s="34" t="s">
        <v>15</v>
      </c>
    </row>
    <row r="13" spans="1:5" x14ac:dyDescent="0.25">
      <c r="A13" s="247"/>
      <c r="B13" s="127">
        <v>2626</v>
      </c>
      <c r="C13" s="118">
        <v>11</v>
      </c>
      <c r="D13" s="62">
        <v>11</v>
      </c>
      <c r="E13" s="128" t="s">
        <v>15</v>
      </c>
    </row>
    <row r="14" spans="1:5" x14ac:dyDescent="0.25">
      <c r="A14" s="247"/>
      <c r="B14" s="117">
        <v>2627</v>
      </c>
      <c r="C14" s="118">
        <v>236</v>
      </c>
      <c r="D14" s="62">
        <v>236</v>
      </c>
      <c r="E14" s="34" t="s">
        <v>15</v>
      </c>
    </row>
    <row r="15" spans="1:5" x14ac:dyDescent="0.25">
      <c r="A15" s="247"/>
      <c r="B15" s="117">
        <v>2631</v>
      </c>
      <c r="C15" s="118">
        <v>64</v>
      </c>
      <c r="D15" s="62">
        <v>64</v>
      </c>
      <c r="E15" s="34" t="s">
        <v>15</v>
      </c>
    </row>
    <row r="16" spans="1:5" x14ac:dyDescent="0.25">
      <c r="A16" s="247"/>
      <c r="B16" s="117">
        <v>2632</v>
      </c>
      <c r="C16" s="118">
        <v>1316</v>
      </c>
      <c r="D16" s="62">
        <v>1316</v>
      </c>
      <c r="E16" s="34" t="s">
        <v>97</v>
      </c>
    </row>
    <row r="17" spans="1:5" x14ac:dyDescent="0.25">
      <c r="A17" s="247"/>
      <c r="B17" s="117" t="s">
        <v>58</v>
      </c>
      <c r="C17" s="118">
        <v>1153</v>
      </c>
      <c r="D17" s="62">
        <v>1153</v>
      </c>
      <c r="E17" s="34" t="s">
        <v>15</v>
      </c>
    </row>
    <row r="18" spans="1:5" x14ac:dyDescent="0.25">
      <c r="A18" s="247"/>
      <c r="B18" s="117" t="s">
        <v>59</v>
      </c>
      <c r="C18" s="118">
        <v>2739</v>
      </c>
      <c r="D18" s="62">
        <v>2739</v>
      </c>
      <c r="E18" s="34" t="s">
        <v>15</v>
      </c>
    </row>
    <row r="19" spans="1:5" x14ac:dyDescent="0.25">
      <c r="A19" s="247"/>
      <c r="B19" s="117" t="s">
        <v>132</v>
      </c>
      <c r="C19" s="118">
        <v>297</v>
      </c>
      <c r="D19" s="62">
        <v>297</v>
      </c>
      <c r="E19" s="34" t="s">
        <v>15</v>
      </c>
    </row>
    <row r="20" spans="1:5" x14ac:dyDescent="0.25">
      <c r="A20" s="247"/>
      <c r="B20" s="117" t="s">
        <v>133</v>
      </c>
      <c r="C20" s="118">
        <v>401</v>
      </c>
      <c r="D20" s="62">
        <v>401</v>
      </c>
      <c r="E20" s="34" t="s">
        <v>15</v>
      </c>
    </row>
    <row r="21" spans="1:5" x14ac:dyDescent="0.25">
      <c r="A21" s="247"/>
      <c r="B21" s="117">
        <v>3431</v>
      </c>
      <c r="C21" s="118">
        <v>140</v>
      </c>
      <c r="D21" s="62">
        <v>140</v>
      </c>
      <c r="E21" s="34" t="s">
        <v>15</v>
      </c>
    </row>
    <row r="22" spans="1:5" x14ac:dyDescent="0.25">
      <c r="A22" s="247"/>
      <c r="B22" s="117" t="s">
        <v>134</v>
      </c>
      <c r="C22" s="118">
        <v>236</v>
      </c>
      <c r="D22" s="62">
        <v>236</v>
      </c>
      <c r="E22" s="34" t="s">
        <v>15</v>
      </c>
    </row>
    <row r="23" spans="1:5" x14ac:dyDescent="0.25">
      <c r="A23" s="247"/>
      <c r="B23" s="117" t="s">
        <v>135</v>
      </c>
      <c r="C23" s="118">
        <v>98</v>
      </c>
      <c r="D23" s="62">
        <v>98</v>
      </c>
      <c r="E23" s="34" t="s">
        <v>15</v>
      </c>
    </row>
    <row r="24" spans="1:5" x14ac:dyDescent="0.25">
      <c r="A24" s="247"/>
      <c r="B24" s="117" t="s">
        <v>136</v>
      </c>
      <c r="C24" s="118">
        <v>625</v>
      </c>
      <c r="D24" s="62">
        <v>625</v>
      </c>
      <c r="E24" s="34" t="s">
        <v>15</v>
      </c>
    </row>
    <row r="25" spans="1:5" x14ac:dyDescent="0.25">
      <c r="A25" s="247"/>
      <c r="B25" s="117" t="s">
        <v>137</v>
      </c>
      <c r="C25" s="118">
        <v>716</v>
      </c>
      <c r="D25" s="62">
        <v>716</v>
      </c>
      <c r="E25" s="34" t="s">
        <v>15</v>
      </c>
    </row>
    <row r="26" spans="1:5" x14ac:dyDescent="0.25">
      <c r="A26" s="247"/>
      <c r="B26" s="117" t="s">
        <v>138</v>
      </c>
      <c r="C26" s="118">
        <v>288</v>
      </c>
      <c r="D26" s="62">
        <v>288</v>
      </c>
      <c r="E26" s="34" t="s">
        <v>15</v>
      </c>
    </row>
    <row r="27" spans="1:5" x14ac:dyDescent="0.25">
      <c r="A27" s="247"/>
      <c r="B27" s="117" t="s">
        <v>139</v>
      </c>
      <c r="C27" s="118">
        <v>340</v>
      </c>
      <c r="D27" s="62">
        <v>340</v>
      </c>
      <c r="E27" s="34" t="s">
        <v>15</v>
      </c>
    </row>
    <row r="28" spans="1:5" ht="15.75" thickBot="1" x14ac:dyDescent="0.3">
      <c r="A28" s="247"/>
      <c r="B28" s="117" t="s">
        <v>140</v>
      </c>
      <c r="C28" s="118">
        <v>490</v>
      </c>
      <c r="D28" s="62">
        <v>490</v>
      </c>
      <c r="E28" s="34" t="s">
        <v>15</v>
      </c>
    </row>
    <row r="29" spans="1:5" ht="16.5" thickBot="1" x14ac:dyDescent="0.3">
      <c r="A29" s="219" t="s">
        <v>6</v>
      </c>
      <c r="B29" s="220"/>
      <c r="C29" s="221"/>
      <c r="D29" s="33">
        <f>SUM(D9:D28)</f>
        <v>9602</v>
      </c>
      <c r="E29" s="32"/>
    </row>
    <row r="30" spans="1:5" ht="15.75" x14ac:dyDescent="0.25">
      <c r="A30" s="119"/>
      <c r="B30" s="119"/>
      <c r="C30" s="119"/>
      <c r="D30" s="120"/>
    </row>
    <row r="31" spans="1:5" ht="15.75" x14ac:dyDescent="0.25">
      <c r="A31" s="119" t="s">
        <v>141</v>
      </c>
      <c r="B31" s="119"/>
      <c r="C31" s="119"/>
      <c r="D31" s="120"/>
    </row>
    <row r="32" spans="1:5" ht="28.5" customHeight="1" x14ac:dyDescent="0.25">
      <c r="A32" s="233" t="s">
        <v>142</v>
      </c>
      <c r="B32" s="233"/>
      <c r="C32" s="233"/>
      <c r="D32" s="233"/>
      <c r="E32" s="233"/>
    </row>
    <row r="33" spans="1:5" ht="15.75" thickBot="1" x14ac:dyDescent="0.3"/>
    <row r="34" spans="1:5" ht="26.25" thickBot="1" x14ac:dyDescent="0.3">
      <c r="A34" s="41" t="s">
        <v>0</v>
      </c>
      <c r="B34" s="40" t="s">
        <v>1</v>
      </c>
      <c r="C34" s="114" t="s">
        <v>2</v>
      </c>
      <c r="D34" s="39" t="s">
        <v>3</v>
      </c>
      <c r="E34" s="115" t="s">
        <v>84</v>
      </c>
    </row>
    <row r="35" spans="1:5" x14ac:dyDescent="0.25">
      <c r="A35" s="246" t="s">
        <v>128</v>
      </c>
      <c r="B35" s="125" t="s">
        <v>143</v>
      </c>
      <c r="C35" s="126">
        <v>16</v>
      </c>
      <c r="D35" s="36">
        <v>16</v>
      </c>
      <c r="E35" s="35" t="s">
        <v>97</v>
      </c>
    </row>
    <row r="36" spans="1:5" x14ac:dyDescent="0.25">
      <c r="A36" s="247"/>
      <c r="B36" s="117" t="s">
        <v>144</v>
      </c>
      <c r="C36" s="118">
        <v>50</v>
      </c>
      <c r="D36" s="62">
        <v>50</v>
      </c>
      <c r="E36" s="34" t="s">
        <v>97</v>
      </c>
    </row>
    <row r="37" spans="1:5" x14ac:dyDescent="0.25">
      <c r="A37" s="247"/>
      <c r="B37" s="117" t="s">
        <v>145</v>
      </c>
      <c r="C37" s="118">
        <v>418</v>
      </c>
      <c r="D37" s="62">
        <v>418</v>
      </c>
      <c r="E37" s="34" t="s">
        <v>15</v>
      </c>
    </row>
    <row r="38" spans="1:5" x14ac:dyDescent="0.25">
      <c r="A38" s="247"/>
      <c r="B38" s="117" t="s">
        <v>146</v>
      </c>
      <c r="C38" s="118">
        <v>259</v>
      </c>
      <c r="D38" s="62">
        <v>259</v>
      </c>
      <c r="E38" s="34" t="s">
        <v>15</v>
      </c>
    </row>
    <row r="39" spans="1:5" x14ac:dyDescent="0.25">
      <c r="A39" s="247"/>
      <c r="B39" s="127" t="s">
        <v>147</v>
      </c>
      <c r="C39" s="118">
        <v>106</v>
      </c>
      <c r="D39" s="62">
        <v>106</v>
      </c>
      <c r="E39" s="34" t="s">
        <v>15</v>
      </c>
    </row>
    <row r="40" spans="1:5" x14ac:dyDescent="0.25">
      <c r="A40" s="247"/>
      <c r="B40" s="117">
        <v>3448</v>
      </c>
      <c r="C40" s="118">
        <v>2829</v>
      </c>
      <c r="D40" s="62">
        <v>2829</v>
      </c>
      <c r="E40" s="34" t="s">
        <v>15</v>
      </c>
    </row>
    <row r="41" spans="1:5" x14ac:dyDescent="0.25">
      <c r="A41" s="247"/>
      <c r="B41" s="117" t="s">
        <v>148</v>
      </c>
      <c r="C41" s="118">
        <v>490</v>
      </c>
      <c r="D41" s="62">
        <v>490</v>
      </c>
      <c r="E41" s="34" t="s">
        <v>15</v>
      </c>
    </row>
    <row r="42" spans="1:5" x14ac:dyDescent="0.25">
      <c r="A42" s="247"/>
      <c r="B42" s="117" t="s">
        <v>149</v>
      </c>
      <c r="C42" s="118">
        <v>566</v>
      </c>
      <c r="D42" s="62">
        <v>566</v>
      </c>
      <c r="E42" s="34" t="s">
        <v>15</v>
      </c>
    </row>
    <row r="43" spans="1:5" x14ac:dyDescent="0.25">
      <c r="A43" s="247"/>
      <c r="B43" s="117" t="s">
        <v>150</v>
      </c>
      <c r="C43" s="118">
        <v>619</v>
      </c>
      <c r="D43" s="62">
        <v>619</v>
      </c>
      <c r="E43" s="34" t="s">
        <v>151</v>
      </c>
    </row>
    <row r="44" spans="1:5" x14ac:dyDescent="0.25">
      <c r="A44" s="247"/>
      <c r="B44" s="117" t="s">
        <v>152</v>
      </c>
      <c r="C44" s="118">
        <v>1652</v>
      </c>
      <c r="D44" s="62">
        <v>1652</v>
      </c>
      <c r="E44" s="34" t="s">
        <v>15</v>
      </c>
    </row>
    <row r="45" spans="1:5" x14ac:dyDescent="0.25">
      <c r="A45" s="247"/>
      <c r="B45" s="117" t="s">
        <v>169</v>
      </c>
      <c r="C45" s="118">
        <v>95</v>
      </c>
      <c r="D45" s="62">
        <v>95</v>
      </c>
      <c r="E45" s="34" t="s">
        <v>15</v>
      </c>
    </row>
    <row r="46" spans="1:5" x14ac:dyDescent="0.25">
      <c r="A46" s="247"/>
      <c r="B46" s="117" t="s">
        <v>153</v>
      </c>
      <c r="C46" s="118">
        <v>1886</v>
      </c>
      <c r="D46" s="62">
        <v>1886</v>
      </c>
      <c r="E46" s="34" t="s">
        <v>15</v>
      </c>
    </row>
    <row r="47" spans="1:5" x14ac:dyDescent="0.25">
      <c r="A47" s="247"/>
      <c r="B47" s="117" t="s">
        <v>154</v>
      </c>
      <c r="C47" s="118">
        <v>2602</v>
      </c>
      <c r="D47" s="62">
        <v>2602</v>
      </c>
      <c r="E47" s="34" t="s">
        <v>15</v>
      </c>
    </row>
    <row r="48" spans="1:5" x14ac:dyDescent="0.25">
      <c r="A48" s="247"/>
      <c r="B48" s="117" t="s">
        <v>171</v>
      </c>
      <c r="C48" s="118">
        <v>1069</v>
      </c>
      <c r="D48" s="62">
        <v>1069</v>
      </c>
      <c r="E48" s="34" t="s">
        <v>15</v>
      </c>
    </row>
    <row r="49" spans="1:5" x14ac:dyDescent="0.25">
      <c r="A49" s="247"/>
      <c r="B49" s="117" t="s">
        <v>155</v>
      </c>
      <c r="C49" s="118">
        <v>201</v>
      </c>
      <c r="D49" s="62">
        <v>201</v>
      </c>
      <c r="E49" s="34" t="s">
        <v>15</v>
      </c>
    </row>
    <row r="50" spans="1:5" x14ac:dyDescent="0.25">
      <c r="A50" s="247"/>
      <c r="B50" s="117" t="s">
        <v>156</v>
      </c>
      <c r="C50" s="118">
        <v>5257</v>
      </c>
      <c r="D50" s="62">
        <v>5257</v>
      </c>
      <c r="E50" s="34" t="s">
        <v>15</v>
      </c>
    </row>
    <row r="51" spans="1:5" x14ac:dyDescent="0.25">
      <c r="A51" s="247"/>
      <c r="B51" s="117" t="s">
        <v>157</v>
      </c>
      <c r="C51" s="118">
        <v>1092</v>
      </c>
      <c r="D51" s="62">
        <v>546</v>
      </c>
      <c r="E51" s="34" t="s">
        <v>97</v>
      </c>
    </row>
    <row r="52" spans="1:5" x14ac:dyDescent="0.25">
      <c r="A52" s="247"/>
      <c r="B52" s="117" t="s">
        <v>158</v>
      </c>
      <c r="C52" s="118">
        <v>1901</v>
      </c>
      <c r="D52" s="62">
        <v>950</v>
      </c>
      <c r="E52" s="34" t="s">
        <v>97</v>
      </c>
    </row>
    <row r="53" spans="1:5" x14ac:dyDescent="0.25">
      <c r="A53" s="247"/>
      <c r="B53" s="117" t="s">
        <v>170</v>
      </c>
      <c r="C53" s="118">
        <v>100</v>
      </c>
      <c r="D53" s="62">
        <v>100</v>
      </c>
      <c r="E53" s="34" t="s">
        <v>97</v>
      </c>
    </row>
    <row r="54" spans="1:5" x14ac:dyDescent="0.25">
      <c r="A54" s="247"/>
      <c r="B54" s="117" t="s">
        <v>159</v>
      </c>
      <c r="C54" s="118">
        <v>2312</v>
      </c>
      <c r="D54" s="62">
        <v>2312</v>
      </c>
      <c r="E54" s="34" t="s">
        <v>97</v>
      </c>
    </row>
    <row r="55" spans="1:5" x14ac:dyDescent="0.25">
      <c r="A55" s="247"/>
      <c r="B55" s="117" t="s">
        <v>160</v>
      </c>
      <c r="C55" s="118">
        <v>1372</v>
      </c>
      <c r="D55" s="62">
        <v>1372</v>
      </c>
      <c r="E55" s="34" t="s">
        <v>97</v>
      </c>
    </row>
    <row r="56" spans="1:5" x14ac:dyDescent="0.25">
      <c r="A56" s="247"/>
      <c r="B56" s="117" t="s">
        <v>161</v>
      </c>
      <c r="C56" s="118">
        <v>354</v>
      </c>
      <c r="D56" s="62">
        <v>177</v>
      </c>
      <c r="E56" s="34" t="s">
        <v>97</v>
      </c>
    </row>
    <row r="57" spans="1:5" ht="15.75" thickBot="1" x14ac:dyDescent="0.3">
      <c r="A57" s="247"/>
      <c r="B57" s="117">
        <v>3498</v>
      </c>
      <c r="C57" s="118">
        <v>15</v>
      </c>
      <c r="D57" s="62">
        <v>15</v>
      </c>
      <c r="E57" s="34" t="s">
        <v>97</v>
      </c>
    </row>
    <row r="58" spans="1:5" ht="16.5" thickBot="1" x14ac:dyDescent="0.3">
      <c r="A58" s="219" t="s">
        <v>6</v>
      </c>
      <c r="B58" s="220"/>
      <c r="C58" s="221"/>
      <c r="D58" s="33">
        <f>SUM(D35:D57)</f>
        <v>23587</v>
      </c>
      <c r="E58" s="32"/>
    </row>
    <row r="59" spans="1:5" ht="15.75" x14ac:dyDescent="0.25">
      <c r="A59" s="119"/>
      <c r="B59" s="119"/>
      <c r="C59" s="119"/>
      <c r="D59" s="120"/>
    </row>
    <row r="60" spans="1:5" ht="15.75" x14ac:dyDescent="0.25">
      <c r="A60" s="119"/>
      <c r="B60" s="119"/>
      <c r="C60" s="119"/>
      <c r="D60" s="120"/>
    </row>
    <row r="61" spans="1:5" ht="14.25" customHeight="1" x14ac:dyDescent="0.25">
      <c r="A61" s="233" t="s">
        <v>162</v>
      </c>
      <c r="B61" s="233"/>
      <c r="C61" s="233"/>
      <c r="D61" s="233"/>
      <c r="E61" s="233"/>
    </row>
    <row r="62" spans="1:5" ht="16.5" thickBot="1" x14ac:dyDescent="0.3">
      <c r="A62" s="119"/>
      <c r="B62" s="119"/>
      <c r="C62" s="119"/>
      <c r="D62" s="120"/>
    </row>
    <row r="63" spans="1:5" ht="26.25" thickBot="1" x14ac:dyDescent="0.3">
      <c r="A63" s="162" t="s">
        <v>0</v>
      </c>
      <c r="B63" s="163" t="s">
        <v>1</v>
      </c>
      <c r="C63" s="164" t="s">
        <v>2</v>
      </c>
      <c r="D63" s="165" t="s">
        <v>3</v>
      </c>
      <c r="E63" s="160" t="s">
        <v>84</v>
      </c>
    </row>
    <row r="64" spans="1:5" x14ac:dyDescent="0.25">
      <c r="A64" s="245" t="s">
        <v>128</v>
      </c>
      <c r="B64" s="26" t="s">
        <v>59</v>
      </c>
      <c r="C64" s="170">
        <v>2739</v>
      </c>
      <c r="D64" s="45">
        <v>2739</v>
      </c>
      <c r="E64" s="35" t="s">
        <v>176</v>
      </c>
    </row>
    <row r="65" spans="1:5" x14ac:dyDescent="0.25">
      <c r="A65" s="235"/>
      <c r="B65" s="27">
        <v>2631</v>
      </c>
      <c r="C65" s="171">
        <v>64</v>
      </c>
      <c r="D65" s="46">
        <v>64</v>
      </c>
      <c r="E65" s="34" t="s">
        <v>176</v>
      </c>
    </row>
    <row r="66" spans="1:5" ht="15.75" thickBot="1" x14ac:dyDescent="0.3">
      <c r="A66" s="236"/>
      <c r="B66" s="167">
        <v>2632</v>
      </c>
      <c r="C66" s="168">
        <v>1316</v>
      </c>
      <c r="D66" s="78">
        <v>1316</v>
      </c>
      <c r="E66" s="169" t="s">
        <v>176</v>
      </c>
    </row>
    <row r="67" spans="1:5" ht="16.5" thickBot="1" x14ac:dyDescent="0.3">
      <c r="A67" s="207" t="s">
        <v>6</v>
      </c>
      <c r="B67" s="208"/>
      <c r="C67" s="209"/>
      <c r="D67" s="166">
        <f>SUM(D64:D66)</f>
        <v>4119</v>
      </c>
      <c r="E67" s="161"/>
    </row>
    <row r="68" spans="1:5" ht="15.75" x14ac:dyDescent="0.25">
      <c r="A68" s="119"/>
      <c r="B68" s="119"/>
      <c r="C68" s="119"/>
      <c r="D68" s="120"/>
    </row>
    <row r="71" spans="1:5" x14ac:dyDescent="0.25">
      <c r="A71" s="205" t="s">
        <v>12</v>
      </c>
      <c r="B71" s="205"/>
      <c r="C71" s="205"/>
      <c r="D71" s="205"/>
      <c r="E71" s="205"/>
    </row>
    <row r="72" spans="1:5" ht="15.75" thickBot="1" x14ac:dyDescent="0.3">
      <c r="A72" s="8"/>
    </row>
    <row r="73" spans="1:5" ht="30.75" thickBot="1" x14ac:dyDescent="0.3">
      <c r="A73" s="5" t="s">
        <v>7</v>
      </c>
      <c r="B73" s="48" t="s">
        <v>16</v>
      </c>
      <c r="C73" s="51" t="s">
        <v>17</v>
      </c>
      <c r="D73" s="121" t="s">
        <v>14</v>
      </c>
      <c r="E73" s="121" t="s">
        <v>13</v>
      </c>
    </row>
    <row r="74" spans="1:5" x14ac:dyDescent="0.25">
      <c r="A74" s="132" t="s">
        <v>8</v>
      </c>
      <c r="B74" s="145">
        <f>D29</f>
        <v>9602</v>
      </c>
      <c r="C74" s="146"/>
      <c r="D74" s="147">
        <f>B74*C74</f>
        <v>0</v>
      </c>
      <c r="E74" s="148">
        <f>D74*4</f>
        <v>0</v>
      </c>
    </row>
    <row r="75" spans="1:5" x14ac:dyDescent="0.25">
      <c r="A75" s="149" t="s">
        <v>33</v>
      </c>
      <c r="B75" s="150">
        <f>D58</f>
        <v>23587</v>
      </c>
      <c r="C75" s="151"/>
      <c r="D75" s="152">
        <f>B75*C75</f>
        <v>0</v>
      </c>
      <c r="E75" s="153">
        <f>D75*2</f>
        <v>0</v>
      </c>
    </row>
    <row r="76" spans="1:5" ht="15.75" thickBot="1" x14ac:dyDescent="0.3">
      <c r="A76" s="136" t="s">
        <v>163</v>
      </c>
      <c r="B76" s="137">
        <f>D67</f>
        <v>4119</v>
      </c>
      <c r="C76" s="154"/>
      <c r="D76" s="155">
        <f>B76*C76</f>
        <v>0</v>
      </c>
      <c r="E76" s="156">
        <f>D76*2</f>
        <v>0</v>
      </c>
    </row>
    <row r="77" spans="1:5" x14ac:dyDescent="0.25">
      <c r="A77" s="229" t="s">
        <v>4</v>
      </c>
      <c r="B77" s="230"/>
      <c r="C77" s="230"/>
      <c r="D77" s="231"/>
      <c r="E77" s="104">
        <f>SUM(E74:E76)</f>
        <v>0</v>
      </c>
    </row>
    <row r="78" spans="1:5" x14ac:dyDescent="0.25">
      <c r="A78" s="213" t="s">
        <v>9</v>
      </c>
      <c r="B78" s="214"/>
      <c r="C78" s="214"/>
      <c r="D78" s="227"/>
      <c r="E78" s="105">
        <f>E77/100*21</f>
        <v>0</v>
      </c>
    </row>
    <row r="79" spans="1:5" ht="15.75" thickBot="1" x14ac:dyDescent="0.3">
      <c r="A79" s="216" t="s">
        <v>5</v>
      </c>
      <c r="B79" s="217"/>
      <c r="C79" s="217"/>
      <c r="D79" s="225"/>
      <c r="E79" s="106">
        <f>E77+E78</f>
        <v>0</v>
      </c>
    </row>
    <row r="82" spans="1:5" x14ac:dyDescent="0.25">
      <c r="A82" s="228"/>
      <c r="B82" s="228"/>
      <c r="C82" s="228"/>
      <c r="D82" s="228"/>
      <c r="E82" s="228"/>
    </row>
  </sheetData>
  <mergeCells count="15">
    <mergeCell ref="A35:A57"/>
    <mergeCell ref="A4:E4"/>
    <mergeCell ref="A6:E6"/>
    <mergeCell ref="A9:A28"/>
    <mergeCell ref="A29:C29"/>
    <mergeCell ref="A32:E32"/>
    <mergeCell ref="A79:D79"/>
    <mergeCell ref="A82:E82"/>
    <mergeCell ref="A64:A66"/>
    <mergeCell ref="A58:C58"/>
    <mergeCell ref="A61:E61"/>
    <mergeCell ref="A67:C67"/>
    <mergeCell ref="A71:E71"/>
    <mergeCell ref="A77:D77"/>
    <mergeCell ref="A78:D7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6324-3CB6-4128-BE81-C6A4B54CCED9}">
  <dimension ref="A1:E23"/>
  <sheetViews>
    <sheetView tabSelected="1" workbookViewId="0">
      <selection sqref="A1:E20"/>
    </sheetView>
  </sheetViews>
  <sheetFormatPr defaultColWidth="16.7109375" defaultRowHeight="15" x14ac:dyDescent="0.25"/>
  <cols>
    <col min="1" max="1" width="13.140625" customWidth="1"/>
    <col min="3" max="3" width="13.85546875" customWidth="1"/>
    <col min="4" max="4" width="14" customWidth="1"/>
    <col min="5" max="5" width="17.140625" customWidth="1"/>
  </cols>
  <sheetData>
    <row r="1" spans="1:5" x14ac:dyDescent="0.25">
      <c r="D1" s="13"/>
      <c r="E1" s="13" t="s">
        <v>11</v>
      </c>
    </row>
    <row r="3" spans="1:5" x14ac:dyDescent="0.25">
      <c r="A3" s="205" t="s">
        <v>164</v>
      </c>
      <c r="B3" s="205"/>
      <c r="C3" s="205"/>
      <c r="D3" s="205"/>
      <c r="E3" s="205"/>
    </row>
    <row r="4" spans="1:5" x14ac:dyDescent="0.25">
      <c r="A4" s="113"/>
      <c r="B4" s="113"/>
      <c r="C4" s="113"/>
      <c r="D4" s="113"/>
    </row>
    <row r="5" spans="1:5" ht="27.75" customHeight="1" x14ac:dyDescent="0.25">
      <c r="A5" s="233" t="s">
        <v>178</v>
      </c>
      <c r="B5" s="233"/>
      <c r="C5" s="233"/>
      <c r="D5" s="233"/>
      <c r="E5" s="233"/>
    </row>
    <row r="6" spans="1:5" ht="15.75" thickBot="1" x14ac:dyDescent="0.3"/>
    <row r="7" spans="1:5" ht="26.25" thickBot="1" x14ac:dyDescent="0.3">
      <c r="A7" s="41" t="s">
        <v>0</v>
      </c>
      <c r="B7" s="40" t="s">
        <v>1</v>
      </c>
      <c r="C7" s="114" t="s">
        <v>2</v>
      </c>
      <c r="D7" s="39" t="s">
        <v>3</v>
      </c>
      <c r="E7" s="115" t="s">
        <v>84</v>
      </c>
    </row>
    <row r="8" spans="1:5" x14ac:dyDescent="0.25">
      <c r="A8" s="246" t="s">
        <v>165</v>
      </c>
      <c r="B8" s="125" t="s">
        <v>166</v>
      </c>
      <c r="C8" s="126">
        <v>197</v>
      </c>
      <c r="D8" s="36">
        <v>197</v>
      </c>
      <c r="E8" s="35" t="s">
        <v>179</v>
      </c>
    </row>
    <row r="9" spans="1:5" ht="15.75" thickBot="1" x14ac:dyDescent="0.3">
      <c r="A9" s="247"/>
      <c r="B9" s="117" t="s">
        <v>167</v>
      </c>
      <c r="C9" s="118">
        <v>115</v>
      </c>
      <c r="D9" s="62">
        <v>115</v>
      </c>
      <c r="E9" s="34" t="s">
        <v>179</v>
      </c>
    </row>
    <row r="10" spans="1:5" ht="16.5" thickBot="1" x14ac:dyDescent="0.3">
      <c r="A10" s="219" t="s">
        <v>6</v>
      </c>
      <c r="B10" s="220"/>
      <c r="C10" s="221"/>
      <c r="D10" s="33">
        <f>SUM(D8:D9)</f>
        <v>312</v>
      </c>
      <c r="E10" s="32"/>
    </row>
    <row r="11" spans="1:5" ht="15.75" x14ac:dyDescent="0.25">
      <c r="A11" s="119"/>
      <c r="B11" s="119"/>
      <c r="C11" s="119"/>
      <c r="D11" s="120"/>
    </row>
    <row r="14" spans="1:5" x14ac:dyDescent="0.25">
      <c r="A14" s="205" t="s">
        <v>12</v>
      </c>
      <c r="B14" s="205"/>
      <c r="C14" s="205"/>
      <c r="D14" s="205"/>
      <c r="E14" s="205"/>
    </row>
    <row r="15" spans="1:5" ht="15.75" thickBot="1" x14ac:dyDescent="0.3">
      <c r="A15" s="8"/>
    </row>
    <row r="16" spans="1:5" ht="30.75" thickBot="1" x14ac:dyDescent="0.3">
      <c r="A16" s="5" t="s">
        <v>7</v>
      </c>
      <c r="B16" s="48" t="s">
        <v>16</v>
      </c>
      <c r="C16" s="51" t="s">
        <v>17</v>
      </c>
      <c r="D16" s="121" t="s">
        <v>14</v>
      </c>
      <c r="E16" s="121" t="s">
        <v>13</v>
      </c>
    </row>
    <row r="17" spans="1:5" ht="15.75" thickBot="1" x14ac:dyDescent="0.3">
      <c r="A17" s="23" t="s">
        <v>8</v>
      </c>
      <c r="B17" s="157">
        <f>D10</f>
        <v>312</v>
      </c>
      <c r="C17" s="54"/>
      <c r="D17" s="158">
        <f>B17*C17</f>
        <v>0</v>
      </c>
      <c r="E17" s="158">
        <f>D17*4</f>
        <v>0</v>
      </c>
    </row>
    <row r="18" spans="1:5" x14ac:dyDescent="0.25">
      <c r="A18" s="222" t="s">
        <v>4</v>
      </c>
      <c r="B18" s="223"/>
      <c r="C18" s="223"/>
      <c r="D18" s="226"/>
      <c r="E18" s="159">
        <f>E17</f>
        <v>0</v>
      </c>
    </row>
    <row r="19" spans="1:5" x14ac:dyDescent="0.25">
      <c r="A19" s="213" t="s">
        <v>9</v>
      </c>
      <c r="B19" s="214"/>
      <c r="C19" s="214"/>
      <c r="D19" s="227"/>
      <c r="E19" s="105">
        <f>E18/100*21</f>
        <v>0</v>
      </c>
    </row>
    <row r="20" spans="1:5" ht="15.75" thickBot="1" x14ac:dyDescent="0.3">
      <c r="A20" s="216" t="s">
        <v>5</v>
      </c>
      <c r="B20" s="217"/>
      <c r="C20" s="217"/>
      <c r="D20" s="225"/>
      <c r="E20" s="106">
        <f>E18+E19</f>
        <v>0</v>
      </c>
    </row>
    <row r="23" spans="1:5" x14ac:dyDescent="0.25">
      <c r="A23" s="228"/>
      <c r="B23" s="228"/>
      <c r="C23" s="228"/>
      <c r="D23" s="228"/>
      <c r="E23" s="228"/>
    </row>
  </sheetData>
  <mergeCells count="9">
    <mergeCell ref="A19:D19"/>
    <mergeCell ref="A20:D20"/>
    <mergeCell ref="A23:E23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Komín</vt:lpstr>
      <vt:lpstr>Kníničky</vt:lpstr>
      <vt:lpstr>Lesná</vt:lpstr>
      <vt:lpstr>Královo Pole</vt:lpstr>
      <vt:lpstr>Sadová</vt:lpstr>
      <vt:lpstr>Medlánky</vt:lpstr>
      <vt:lpstr>Bystrc</vt:lpstr>
      <vt:lpstr>Řečkovice</vt:lpstr>
      <vt:lpstr>Soběšice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2026-01-26T14:11:45Z</cp:lastPrinted>
  <dcterms:created xsi:type="dcterms:W3CDTF">2021-01-25T06:42:47Z</dcterms:created>
  <dcterms:modified xsi:type="dcterms:W3CDTF">2026-01-26T14:12:13Z</dcterms:modified>
</cp:coreProperties>
</file>